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2"/>
  </bookViews>
  <sheets>
    <sheet name="Ennoncé 1" sheetId="1" r:id="rId1"/>
    <sheet name="Corrigé 1" sheetId="2" r:id="rId2"/>
    <sheet name="Enoncé" sheetId="3" r:id="rId3"/>
    <sheet name="Corrigé 2" sheetId="4" r:id="rId4"/>
    <sheet name="Corrigé 3" sheetId="5" r:id="rId5"/>
    <sheet name="Ennoncé 3" sheetId="6" r:id="rId6"/>
    <sheet name="Feuil3" sheetId="7" r:id="rId7"/>
  </sheets>
  <definedNames/>
  <calcPr fullCalcOnLoad="1"/>
</workbook>
</file>

<file path=xl/sharedStrings.xml><?xml version="1.0" encoding="utf-8"?>
<sst xmlns="http://schemas.openxmlformats.org/spreadsheetml/2006/main" count="304" uniqueCount="77">
  <si>
    <t>S</t>
  </si>
  <si>
    <t>semaine 1</t>
  </si>
  <si>
    <t>Semaine 2</t>
  </si>
  <si>
    <t>Semaine 3</t>
  </si>
  <si>
    <t>Vente 1</t>
  </si>
  <si>
    <t>Vente 2</t>
  </si>
  <si>
    <t>Vente 3</t>
  </si>
  <si>
    <t>Vente 4</t>
  </si>
  <si>
    <t>Semaine 4</t>
  </si>
  <si>
    <t>C</t>
  </si>
  <si>
    <t>S = stock</t>
  </si>
  <si>
    <t>Pim's orange</t>
  </si>
  <si>
    <t>Pim's fraise</t>
  </si>
  <si>
    <t>Palets bretons</t>
  </si>
  <si>
    <t>Petits beurres</t>
  </si>
  <si>
    <t>Palmiers</t>
  </si>
  <si>
    <t>Pépitos</t>
  </si>
  <si>
    <t>Palmitos</t>
  </si>
  <si>
    <t>Gateaux</t>
  </si>
  <si>
    <t>*</t>
  </si>
  <si>
    <t>* = stock au début de la semaine 5</t>
  </si>
  <si>
    <t>Dates</t>
  </si>
  <si>
    <t>Stock moyen</t>
  </si>
  <si>
    <t>Coefficient de rotation des stocks</t>
  </si>
  <si>
    <t>Durée de rotation des stocks</t>
  </si>
  <si>
    <t>Ventes</t>
  </si>
  <si>
    <t>TOTAL</t>
  </si>
  <si>
    <t>jours</t>
  </si>
  <si>
    <t>Document 1</t>
  </si>
  <si>
    <t>Annexe 1</t>
  </si>
  <si>
    <t>1. A partir du planning des livraisons, vous complétez le cadencier en annexe 1</t>
  </si>
  <si>
    <t>C = Commande (sauf indication contraire, les quantités commandées sont les quantités livrées)</t>
  </si>
  <si>
    <t>Vous êtes responsables du rayon gateaux du supermarché "ATAC"de Cergy. Vous vous occupez des stocks pour le mois de mars</t>
  </si>
  <si>
    <t>MOIS DE MARS</t>
  </si>
  <si>
    <t>** = Le mois de mars débute par le lundi 2 mars</t>
  </si>
  <si>
    <t>LA GESTION DES STOCKS</t>
  </si>
  <si>
    <t>2. A partir du cadencier, vous calculez les ventes, le stock moyen, ainsi que le coefficient et la durée de rotation des stocks. Vous commentez.</t>
  </si>
  <si>
    <t>GATEAUX</t>
  </si>
  <si>
    <t>Planning des quantités livrées en avril</t>
  </si>
  <si>
    <t>Votre commentaire :</t>
  </si>
  <si>
    <t xml:space="preserve"> </t>
  </si>
  <si>
    <t>L</t>
  </si>
  <si>
    <t>L = Quantités livrées</t>
  </si>
  <si>
    <t>Pim's Framboise</t>
  </si>
  <si>
    <t xml:space="preserve">Pim's  Luxe </t>
  </si>
  <si>
    <t>Pim's Luxe</t>
  </si>
  <si>
    <t xml:space="preserve">Vous êtes responsables du rayon gateaux du supermarché "ATAC"de Cergy. Vous vous occupez des stocks des gateaux </t>
  </si>
  <si>
    <t>Ventes Cadencier</t>
  </si>
  <si>
    <t>SI</t>
  </si>
  <si>
    <t>SF</t>
  </si>
  <si>
    <t>Ventes enregistrées en caisse</t>
  </si>
  <si>
    <t>Paquets ouverts par les clients</t>
  </si>
  <si>
    <t>Démarque inconnue</t>
  </si>
  <si>
    <t>2. A partir du cadencier, vous calculez les ventes, le stock moyen,  le coefficient et la durée de rotation des stocks, ainsi que</t>
  </si>
  <si>
    <t>la démarque inconnue. Vous commentez.</t>
  </si>
  <si>
    <t>Pim's pour le mois de mars</t>
  </si>
  <si>
    <t>Stock au 1/01/2003 (en coût d'chat)</t>
  </si>
  <si>
    <t>Stock au 31/03/2003    (en coût d'achat)</t>
  </si>
  <si>
    <t>Brandt 36 cm XV5</t>
  </si>
  <si>
    <t>Sony 36 cm visor</t>
  </si>
  <si>
    <t>Thomson 36 cm WDC</t>
  </si>
  <si>
    <t>LG 36 cm Z36</t>
  </si>
  <si>
    <t>Sumsung 36 cm FY 521</t>
  </si>
  <si>
    <t>Continental 36 cm</t>
  </si>
  <si>
    <t>Achats du trimestre</t>
  </si>
  <si>
    <t>Vitesse de rotattion des stocks</t>
  </si>
  <si>
    <t>CAMV</t>
  </si>
  <si>
    <t>Vous vous occupez  du stock de télévision 36 cm</t>
  </si>
  <si>
    <t xml:space="preserve">1. A partir du document 1, vous calculez le stock moyen,  le coefficient et la durée de rotation </t>
  </si>
  <si>
    <t>des stocks dans l'annexe 1. Vous commentez.</t>
  </si>
  <si>
    <t>GESTION DES STOCKS</t>
  </si>
  <si>
    <t>Vous vous occupez  du stock de télévision 36 cm.</t>
  </si>
  <si>
    <t>Stock au 1/01/2003 (en coût d'achat)</t>
  </si>
  <si>
    <t>Stock au 31/03/2003         (en coût d'achat)</t>
  </si>
  <si>
    <t>Annexe 2</t>
  </si>
  <si>
    <t>la démarque inconnue. Vous répondez en annexe 2. Vous commentez.</t>
  </si>
  <si>
    <t>Planning des quantités livrées en mars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</si>
</sst>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  <numFmt numFmtId="174" formatCode="0.00000"/>
    <numFmt numFmtId="175" formatCode="0.000000"/>
    <numFmt numFmtId="176" formatCode="0.0000000000"/>
    <numFmt numFmtId="177" formatCode="0.000000000"/>
    <numFmt numFmtId="178" formatCode="0.00000000"/>
    <numFmt numFmtId="179" formatCode="0.0000000"/>
    <numFmt numFmtId="180" formatCode="_-* #,##0.00\ [$€-1]_-;\-* #,##0.00\ [$€-1]_-;_-* &quot;-&quot;??\ [$€-1]_-"/>
    <numFmt numFmtId="181" formatCode="_-* #,##0.0\ [$€-1]_-;\-* #,##0.0\ [$€-1]_-;_-* &quot;-&quot;??\ [$€-1]_-"/>
    <numFmt numFmtId="182" formatCode="_-* #,##0\ [$€-1]_-;\-* #,##0\ [$€-1]_-;_-* &quot;-&quot;??\ [$€-1]_-"/>
    <numFmt numFmtId="183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182" fontId="1" fillId="0" borderId="1" xfId="15" applyNumberFormat="1" applyFont="1" applyBorder="1" applyAlignment="1">
      <alignment vertical="center"/>
    </xf>
    <xf numFmtId="182" fontId="2" fillId="0" borderId="1" xfId="15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182" fontId="2" fillId="0" borderId="0" xfId="15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workbookViewId="0" topLeftCell="A10">
      <selection activeCell="B26" sqref="B26:B29"/>
    </sheetView>
  </sheetViews>
  <sheetFormatPr defaultColWidth="11.421875" defaultRowHeight="12.75"/>
  <cols>
    <col min="1" max="1" width="16.57421875" style="2" customWidth="1"/>
    <col min="2" max="2" width="3.421875" style="2" customWidth="1"/>
    <col min="3" max="27" width="4.7109375" style="2" customWidth="1"/>
    <col min="28" max="28" width="7.8515625" style="2" customWidth="1"/>
    <col min="29" max="29" width="7.7109375" style="2" customWidth="1"/>
    <col min="30" max="30" width="7.8515625" style="2" customWidth="1"/>
    <col min="31" max="31" width="9.57421875" style="2" customWidth="1"/>
    <col min="32" max="36" width="9.140625" style="2" customWidth="1"/>
    <col min="37" max="16384" width="2.8515625" style="2" customWidth="1"/>
  </cols>
  <sheetData>
    <row r="1" spans="1:27" ht="18">
      <c r="A1" s="30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2"/>
    </row>
    <row r="3" ht="12.75">
      <c r="A3" s="2" t="s">
        <v>32</v>
      </c>
    </row>
    <row r="5" ht="12.75">
      <c r="A5" s="2" t="s">
        <v>30</v>
      </c>
    </row>
    <row r="6" ht="12.75">
      <c r="A6" s="2" t="s">
        <v>36</v>
      </c>
    </row>
    <row r="9" spans="1:27" ht="21.75" customHeight="1">
      <c r="A9" s="3" t="s">
        <v>29</v>
      </c>
      <c r="C9" s="27" t="s">
        <v>33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3:34" ht="21.75" customHeight="1">
      <c r="C10" s="34" t="s">
        <v>1</v>
      </c>
      <c r="D10" s="34"/>
      <c r="E10" s="34"/>
      <c r="F10" s="34"/>
      <c r="G10" s="34"/>
      <c r="H10" s="34"/>
      <c r="I10" s="34" t="s">
        <v>2</v>
      </c>
      <c r="J10" s="34"/>
      <c r="K10" s="34"/>
      <c r="L10" s="34"/>
      <c r="M10" s="34"/>
      <c r="N10" s="34"/>
      <c r="O10" s="34" t="s">
        <v>3</v>
      </c>
      <c r="P10" s="34"/>
      <c r="Q10" s="34"/>
      <c r="R10" s="34"/>
      <c r="S10" s="34"/>
      <c r="T10" s="34"/>
      <c r="U10" s="34" t="s">
        <v>8</v>
      </c>
      <c r="V10" s="34"/>
      <c r="W10" s="34"/>
      <c r="X10" s="34"/>
      <c r="Y10" s="34"/>
      <c r="Z10" s="34"/>
      <c r="AA10" s="8"/>
      <c r="AE10" s="6" t="s">
        <v>4</v>
      </c>
      <c r="AF10" s="6" t="s">
        <v>5</v>
      </c>
      <c r="AG10" s="6" t="s">
        <v>6</v>
      </c>
      <c r="AH10" s="6" t="s">
        <v>7</v>
      </c>
    </row>
    <row r="11" spans="1:34" s="3" customFormat="1" ht="26.25" customHeight="1">
      <c r="A11" s="5" t="s">
        <v>37</v>
      </c>
      <c r="B11" s="9"/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16</v>
      </c>
      <c r="P11" s="9">
        <v>17</v>
      </c>
      <c r="Q11" s="9">
        <v>18</v>
      </c>
      <c r="R11" s="9">
        <v>19</v>
      </c>
      <c r="S11" s="9">
        <v>20</v>
      </c>
      <c r="T11" s="9">
        <v>21</v>
      </c>
      <c r="U11" s="9">
        <v>23</v>
      </c>
      <c r="V11" s="9">
        <v>24</v>
      </c>
      <c r="W11" s="9">
        <v>25</v>
      </c>
      <c r="X11" s="9">
        <v>26</v>
      </c>
      <c r="Y11" s="9">
        <v>27</v>
      </c>
      <c r="Z11" s="9">
        <v>28</v>
      </c>
      <c r="AA11" s="11" t="s">
        <v>19</v>
      </c>
      <c r="AE11" s="9"/>
      <c r="AF11" s="9"/>
      <c r="AG11" s="9"/>
      <c r="AH11" s="9"/>
    </row>
    <row r="12" spans="1:34" ht="21.75" customHeight="1">
      <c r="A12" s="33" t="s">
        <v>12</v>
      </c>
      <c r="B12" s="9" t="s">
        <v>0</v>
      </c>
      <c r="C12" s="1">
        <v>20</v>
      </c>
      <c r="D12" s="1"/>
      <c r="E12" s="1"/>
      <c r="F12" s="1"/>
      <c r="G12" s="1"/>
      <c r="H12" s="1"/>
      <c r="I12" s="1">
        <v>26</v>
      </c>
      <c r="J12" s="1"/>
      <c r="K12" s="1"/>
      <c r="L12" s="1"/>
      <c r="M12" s="1"/>
      <c r="N12" s="1"/>
      <c r="O12" s="1">
        <v>30</v>
      </c>
      <c r="P12" s="1"/>
      <c r="Q12" s="1"/>
      <c r="R12" s="1"/>
      <c r="S12" s="1"/>
      <c r="T12" s="1"/>
      <c r="U12" s="1">
        <v>35</v>
      </c>
      <c r="V12" s="1"/>
      <c r="W12" s="1"/>
      <c r="X12" s="1"/>
      <c r="Y12" s="1"/>
      <c r="Z12" s="1"/>
      <c r="AA12" s="1">
        <v>36</v>
      </c>
      <c r="AE12" s="6">
        <f>C12+(SUM(D13:H13))-I12</f>
        <v>-6</v>
      </c>
      <c r="AF12" s="6">
        <f>I12+SUM(J13:N13)-O12</f>
        <v>-4</v>
      </c>
      <c r="AG12" s="6">
        <f>O12+SUM(P13:T13)-U12</f>
        <v>-5</v>
      </c>
      <c r="AH12" s="6">
        <f>U12+SUM(V13:Y13)-AA12</f>
        <v>-1</v>
      </c>
    </row>
    <row r="13" spans="1:34" ht="21.75" customHeight="1">
      <c r="A13" s="33"/>
      <c r="B13" s="9" t="s">
        <v>41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E13" s="6"/>
      <c r="AF13" s="6"/>
      <c r="AG13" s="6"/>
      <c r="AH13" s="6"/>
    </row>
    <row r="14" spans="1:34" ht="21.75" customHeight="1">
      <c r="A14" s="33" t="s">
        <v>11</v>
      </c>
      <c r="B14" s="9" t="s">
        <v>0</v>
      </c>
      <c r="C14" s="1">
        <v>50</v>
      </c>
      <c r="D14" s="1"/>
      <c r="E14" s="1"/>
      <c r="F14" s="1"/>
      <c r="G14" s="1"/>
      <c r="H14" s="1"/>
      <c r="I14" s="1">
        <v>30</v>
      </c>
      <c r="J14" s="1"/>
      <c r="K14" s="1"/>
      <c r="L14" s="1"/>
      <c r="M14" s="1"/>
      <c r="N14" s="1"/>
      <c r="O14" s="1">
        <v>45</v>
      </c>
      <c r="P14" s="1"/>
      <c r="Q14" s="1"/>
      <c r="R14" s="1"/>
      <c r="S14" s="1"/>
      <c r="T14" s="1"/>
      <c r="U14" s="1">
        <v>40</v>
      </c>
      <c r="V14" s="1"/>
      <c r="W14" s="1"/>
      <c r="X14" s="1"/>
      <c r="Y14" s="1"/>
      <c r="Z14" s="1"/>
      <c r="AA14" s="1">
        <v>25</v>
      </c>
      <c r="AE14" s="6">
        <f>C14+(SUM(D15:H15))-I14</f>
        <v>20</v>
      </c>
      <c r="AF14" s="6">
        <f>I14+SUM(J15:N15)-O14</f>
        <v>-15</v>
      </c>
      <c r="AG14" s="6">
        <f>O14+SUM(P15:T15)-U14</f>
        <v>5</v>
      </c>
      <c r="AH14" s="6">
        <f>U14+SUM(V15:Y15)-AA14</f>
        <v>15</v>
      </c>
    </row>
    <row r="15" spans="1:34" ht="21.75" customHeight="1">
      <c r="A15" s="33"/>
      <c r="B15" s="9" t="s">
        <v>41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E15" s="6"/>
      <c r="AF15" s="6"/>
      <c r="AG15" s="6"/>
      <c r="AH15" s="6"/>
    </row>
    <row r="16" spans="1:34" ht="21.75" customHeight="1">
      <c r="A16" s="33" t="s">
        <v>13</v>
      </c>
      <c r="B16" s="9" t="s">
        <v>0</v>
      </c>
      <c r="C16" s="1">
        <v>70</v>
      </c>
      <c r="D16" s="1"/>
      <c r="E16" s="1"/>
      <c r="F16" s="1"/>
      <c r="G16" s="1"/>
      <c r="H16" s="1"/>
      <c r="I16" s="1">
        <v>80</v>
      </c>
      <c r="J16" s="1"/>
      <c r="K16" s="1"/>
      <c r="L16" s="1"/>
      <c r="M16" s="1"/>
      <c r="N16" s="1"/>
      <c r="O16" s="1">
        <v>75</v>
      </c>
      <c r="P16" s="1"/>
      <c r="Q16" s="1"/>
      <c r="R16" s="1"/>
      <c r="S16" s="1"/>
      <c r="T16" s="1"/>
      <c r="U16" s="1">
        <v>75</v>
      </c>
      <c r="V16" s="1"/>
      <c r="W16" s="1"/>
      <c r="X16" s="1"/>
      <c r="Y16" s="1"/>
      <c r="Z16" s="1"/>
      <c r="AA16" s="1">
        <v>60</v>
      </c>
      <c r="AE16" s="6">
        <f>C16+(SUM(D17:H17))-I16</f>
        <v>-10</v>
      </c>
      <c r="AF16" s="6">
        <f>I16+SUM(J17:N17)-O16</f>
        <v>5</v>
      </c>
      <c r="AG16" s="6">
        <f>O16+SUM(P17:T17)-U16</f>
        <v>0</v>
      </c>
      <c r="AH16" s="6">
        <f>U16+SUM(V17:Y17)-AA16</f>
        <v>15</v>
      </c>
    </row>
    <row r="17" spans="1:34" ht="21.75" customHeight="1">
      <c r="A17" s="33"/>
      <c r="B17" s="9" t="s">
        <v>41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E17" s="6"/>
      <c r="AF17" s="6"/>
      <c r="AG17" s="6"/>
      <c r="AH17" s="6"/>
    </row>
    <row r="18" spans="1:34" ht="21.75" customHeight="1">
      <c r="A18" s="33" t="s">
        <v>14</v>
      </c>
      <c r="B18" s="9" t="s">
        <v>0</v>
      </c>
      <c r="C18" s="1">
        <v>20</v>
      </c>
      <c r="D18" s="1"/>
      <c r="E18" s="1"/>
      <c r="F18" s="1"/>
      <c r="G18" s="1"/>
      <c r="H18" s="1"/>
      <c r="I18" s="1">
        <v>26</v>
      </c>
      <c r="J18" s="1"/>
      <c r="K18" s="1"/>
      <c r="L18" s="1"/>
      <c r="M18" s="1"/>
      <c r="N18" s="1"/>
      <c r="O18" s="1">
        <v>40</v>
      </c>
      <c r="P18" s="1"/>
      <c r="Q18" s="1"/>
      <c r="R18" s="1"/>
      <c r="S18" s="1"/>
      <c r="T18" s="1"/>
      <c r="U18" s="1">
        <v>30</v>
      </c>
      <c r="V18" s="1"/>
      <c r="W18" s="1"/>
      <c r="X18" s="1"/>
      <c r="Y18" s="1"/>
      <c r="Z18" s="1"/>
      <c r="AA18" s="1">
        <v>30</v>
      </c>
      <c r="AE18" s="6">
        <f>C18+(SUM(D19:H19))-I18</f>
        <v>-6</v>
      </c>
      <c r="AF18" s="6">
        <f>I18+SUM(J19:N19)-O18</f>
        <v>-14</v>
      </c>
      <c r="AG18" s="6">
        <f>O18+SUM(P19:T19)-U18</f>
        <v>10</v>
      </c>
      <c r="AH18" s="6">
        <f>U18+SUM(V19:Y19)-AA18</f>
        <v>0</v>
      </c>
    </row>
    <row r="19" spans="1:34" ht="21.75" customHeight="1">
      <c r="A19" s="33"/>
      <c r="B19" s="9" t="s">
        <v>41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E19" s="6"/>
      <c r="AF19" s="6"/>
      <c r="AG19" s="6"/>
      <c r="AH19" s="6"/>
    </row>
    <row r="20" spans="1:34" ht="21.75" customHeight="1">
      <c r="A20" s="33" t="s">
        <v>15</v>
      </c>
      <c r="B20" s="9" t="s">
        <v>0</v>
      </c>
      <c r="C20" s="1">
        <v>30</v>
      </c>
      <c r="D20" s="1"/>
      <c r="E20" s="1"/>
      <c r="F20" s="1"/>
      <c r="G20" s="1"/>
      <c r="H20" s="1"/>
      <c r="I20" s="1">
        <v>30</v>
      </c>
      <c r="J20" s="1"/>
      <c r="K20" s="1"/>
      <c r="L20" s="1"/>
      <c r="M20" s="1"/>
      <c r="N20" s="1"/>
      <c r="O20" s="1">
        <v>30</v>
      </c>
      <c r="P20" s="1"/>
      <c r="Q20" s="1"/>
      <c r="R20" s="1"/>
      <c r="S20" s="1"/>
      <c r="T20" s="1"/>
      <c r="U20" s="1">
        <v>35</v>
      </c>
      <c r="V20" s="1"/>
      <c r="W20" s="1"/>
      <c r="X20" s="1"/>
      <c r="Y20" s="1"/>
      <c r="Z20" s="1"/>
      <c r="AA20" s="1">
        <v>36</v>
      </c>
      <c r="AE20" s="6">
        <f>C20+(SUM(D21:H21))-I20</f>
        <v>0</v>
      </c>
      <c r="AF20" s="6">
        <f>I20+SUM(J21:N21)-O20</f>
        <v>0</v>
      </c>
      <c r="AG20" s="6">
        <f>O20+SUM(P21:T21)-U20</f>
        <v>-5</v>
      </c>
      <c r="AH20" s="6">
        <f>U20+SUM(V21:Y21)-AA20</f>
        <v>-1</v>
      </c>
    </row>
    <row r="21" spans="1:34" ht="21.75" customHeight="1">
      <c r="A21" s="33"/>
      <c r="B21" s="9" t="s">
        <v>41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E21" s="6"/>
      <c r="AF21" s="6"/>
      <c r="AG21" s="6"/>
      <c r="AH21" s="6"/>
    </row>
    <row r="22" spans="1:34" ht="21.75" customHeight="1">
      <c r="A22" s="33" t="s">
        <v>16</v>
      </c>
      <c r="B22" s="9" t="s">
        <v>0</v>
      </c>
      <c r="C22" s="1">
        <v>5</v>
      </c>
      <c r="D22" s="1"/>
      <c r="E22" s="1"/>
      <c r="F22" s="1"/>
      <c r="G22" s="1"/>
      <c r="H22" s="1"/>
      <c r="I22" s="1">
        <v>4</v>
      </c>
      <c r="J22" s="1"/>
      <c r="K22" s="1"/>
      <c r="L22" s="1"/>
      <c r="M22" s="1"/>
      <c r="N22" s="1"/>
      <c r="O22" s="1">
        <v>5</v>
      </c>
      <c r="P22" s="1"/>
      <c r="Q22" s="1"/>
      <c r="R22" s="1"/>
      <c r="S22" s="1"/>
      <c r="T22" s="1"/>
      <c r="U22" s="1">
        <v>5</v>
      </c>
      <c r="V22" s="1"/>
      <c r="W22" s="1"/>
      <c r="X22" s="1"/>
      <c r="Y22" s="1"/>
      <c r="Z22" s="1"/>
      <c r="AA22" s="1">
        <v>5</v>
      </c>
      <c r="AE22" s="6">
        <f>C22+(SUM(D23:H23))-I22</f>
        <v>1</v>
      </c>
      <c r="AF22" s="6">
        <f>I22+SUM(J23:N23)-O22</f>
        <v>-1</v>
      </c>
      <c r="AG22" s="6">
        <f>O22+SUM(P23:T23)-U22</f>
        <v>0</v>
      </c>
      <c r="AH22" s="6">
        <f>U22+SUM(V23:Y23)-AA22</f>
        <v>0</v>
      </c>
    </row>
    <row r="23" spans="1:34" ht="21.75" customHeight="1">
      <c r="A23" s="33"/>
      <c r="B23" s="9" t="s">
        <v>41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E23" s="6"/>
      <c r="AF23" s="6"/>
      <c r="AG23" s="6"/>
      <c r="AH23" s="6"/>
    </row>
    <row r="24" spans="1:34" ht="21.75" customHeight="1">
      <c r="A24" s="33" t="s">
        <v>17</v>
      </c>
      <c r="B24" s="9" t="s">
        <v>0</v>
      </c>
      <c r="C24" s="1">
        <v>25</v>
      </c>
      <c r="D24" s="1"/>
      <c r="E24" s="1"/>
      <c r="F24" s="1"/>
      <c r="G24" s="1"/>
      <c r="H24" s="1"/>
      <c r="I24" s="1">
        <v>31</v>
      </c>
      <c r="J24" s="1"/>
      <c r="K24" s="1"/>
      <c r="L24" s="1"/>
      <c r="M24" s="1"/>
      <c r="N24" s="1"/>
      <c r="O24" s="1">
        <v>35</v>
      </c>
      <c r="P24" s="1"/>
      <c r="Q24" s="1"/>
      <c r="R24" s="1"/>
      <c r="S24" s="1"/>
      <c r="T24" s="1"/>
      <c r="U24" s="1">
        <v>40</v>
      </c>
      <c r="V24" s="1"/>
      <c r="W24" s="1"/>
      <c r="X24" s="1"/>
      <c r="Y24" s="1"/>
      <c r="Z24" s="1"/>
      <c r="AA24" s="1">
        <v>41</v>
      </c>
      <c r="AE24" s="6">
        <f>C24+(SUM(D25:H25))-I24</f>
        <v>-6</v>
      </c>
      <c r="AF24" s="6">
        <f>I24+SUM(J25:N25)-O24</f>
        <v>-4</v>
      </c>
      <c r="AG24" s="6">
        <f>O24+SUM(P25:T25)-U24</f>
        <v>-5</v>
      </c>
      <c r="AH24" s="6">
        <f>U24+SUM(V25:Y25)-AA24</f>
        <v>-1</v>
      </c>
    </row>
    <row r="25" spans="1:34" ht="21.75" customHeight="1">
      <c r="A25" s="33"/>
      <c r="B25" s="9" t="s">
        <v>41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E25" s="6"/>
      <c r="AF25" s="6"/>
      <c r="AG25" s="6"/>
      <c r="AH25" s="6"/>
    </row>
    <row r="26" ht="12.75">
      <c r="B26" s="2" t="s">
        <v>10</v>
      </c>
    </row>
    <row r="27" ht="12.75">
      <c r="B27" s="2" t="s">
        <v>42</v>
      </c>
    </row>
    <row r="28" ht="12.75">
      <c r="B28" s="2" t="s">
        <v>20</v>
      </c>
    </row>
    <row r="29" ht="12.75">
      <c r="B29" s="2" t="s">
        <v>34</v>
      </c>
    </row>
    <row r="31" ht="12.75">
      <c r="A31" s="3" t="s">
        <v>28</v>
      </c>
    </row>
    <row r="32" spans="2:13" ht="21" customHeight="1">
      <c r="B32" s="39" t="s">
        <v>38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2:13" ht="18.75" customHeight="1">
      <c r="B33" s="38" t="s">
        <v>21</v>
      </c>
      <c r="C33" s="38"/>
      <c r="D33" s="38"/>
      <c r="E33" s="38"/>
      <c r="F33" s="1">
        <v>4</v>
      </c>
      <c r="G33" s="1">
        <v>6</v>
      </c>
      <c r="H33" s="1">
        <v>11</v>
      </c>
      <c r="I33" s="1">
        <v>13</v>
      </c>
      <c r="J33" s="1">
        <v>18</v>
      </c>
      <c r="K33" s="1">
        <v>20</v>
      </c>
      <c r="L33" s="1">
        <v>25</v>
      </c>
      <c r="M33" s="1">
        <v>27</v>
      </c>
    </row>
    <row r="34" spans="2:13" ht="19.5" customHeight="1">
      <c r="B34" s="35" t="s">
        <v>12</v>
      </c>
      <c r="C34" s="35"/>
      <c r="D34" s="35"/>
      <c r="E34" s="35"/>
      <c r="F34" s="4">
        <v>12</v>
      </c>
      <c r="G34" s="4">
        <v>13</v>
      </c>
      <c r="H34" s="4">
        <v>15</v>
      </c>
      <c r="I34" s="4">
        <v>15</v>
      </c>
      <c r="J34" s="4">
        <v>20</v>
      </c>
      <c r="K34" s="4">
        <v>20</v>
      </c>
      <c r="L34" s="4">
        <v>20</v>
      </c>
      <c r="M34" s="4">
        <v>20</v>
      </c>
    </row>
    <row r="35" spans="2:13" ht="19.5" customHeight="1">
      <c r="B35" s="35" t="s">
        <v>11</v>
      </c>
      <c r="C35" s="35"/>
      <c r="D35" s="35"/>
      <c r="E35" s="35"/>
      <c r="F35" s="4">
        <v>16</v>
      </c>
      <c r="G35" s="4">
        <v>19</v>
      </c>
      <c r="H35" s="4">
        <v>20</v>
      </c>
      <c r="I35" s="4">
        <v>20</v>
      </c>
      <c r="J35" s="4">
        <v>25</v>
      </c>
      <c r="K35" s="4">
        <v>25</v>
      </c>
      <c r="L35" s="4">
        <v>15</v>
      </c>
      <c r="M35" s="4">
        <v>15</v>
      </c>
    </row>
    <row r="36" spans="2:13" ht="19.5" customHeight="1">
      <c r="B36" s="35" t="s">
        <v>13</v>
      </c>
      <c r="C36" s="35"/>
      <c r="D36" s="35"/>
      <c r="E36" s="35"/>
      <c r="F36" s="4">
        <v>50</v>
      </c>
      <c r="G36" s="4">
        <v>50</v>
      </c>
      <c r="H36" s="4">
        <v>40</v>
      </c>
      <c r="I36" s="4">
        <v>40</v>
      </c>
      <c r="J36" s="4">
        <v>50</v>
      </c>
      <c r="K36" s="4">
        <v>40</v>
      </c>
      <c r="L36" s="4">
        <v>50</v>
      </c>
      <c r="M36" s="4">
        <v>50</v>
      </c>
    </row>
    <row r="37" spans="2:13" ht="19.5" customHeight="1">
      <c r="B37" s="35" t="s">
        <v>14</v>
      </c>
      <c r="C37" s="35"/>
      <c r="D37" s="35"/>
      <c r="E37" s="35"/>
      <c r="F37" s="4">
        <v>15</v>
      </c>
      <c r="G37" s="4">
        <v>15</v>
      </c>
      <c r="H37" s="4">
        <v>20</v>
      </c>
      <c r="I37" s="4">
        <v>20</v>
      </c>
      <c r="J37" s="4">
        <v>30</v>
      </c>
      <c r="K37" s="4">
        <v>30</v>
      </c>
      <c r="L37" s="4">
        <v>20</v>
      </c>
      <c r="M37" s="4">
        <v>20</v>
      </c>
    </row>
    <row r="38" spans="2:13" ht="19.5" customHeight="1">
      <c r="B38" s="35" t="s">
        <v>15</v>
      </c>
      <c r="C38" s="35"/>
      <c r="D38" s="35"/>
      <c r="E38" s="35"/>
      <c r="F38" s="4">
        <v>12</v>
      </c>
      <c r="G38" s="4">
        <v>13</v>
      </c>
      <c r="H38" s="4">
        <v>15</v>
      </c>
      <c r="I38" s="4">
        <v>15</v>
      </c>
      <c r="J38" s="4">
        <v>20</v>
      </c>
      <c r="K38" s="4">
        <v>20</v>
      </c>
      <c r="L38" s="4">
        <v>20</v>
      </c>
      <c r="M38" s="4">
        <v>20</v>
      </c>
    </row>
    <row r="39" spans="2:13" ht="19.5" customHeight="1">
      <c r="B39" s="35" t="s">
        <v>16</v>
      </c>
      <c r="C39" s="35"/>
      <c r="D39" s="35"/>
      <c r="E39" s="35"/>
      <c r="F39" s="4">
        <v>2</v>
      </c>
      <c r="G39" s="4">
        <v>2</v>
      </c>
      <c r="H39" s="4">
        <v>5</v>
      </c>
      <c r="I39" s="4">
        <v>5</v>
      </c>
      <c r="J39" s="4">
        <v>3</v>
      </c>
      <c r="K39" s="4">
        <v>3</v>
      </c>
      <c r="L39" s="4">
        <v>1</v>
      </c>
      <c r="M39" s="4">
        <v>1</v>
      </c>
    </row>
    <row r="40" spans="2:13" ht="19.5" customHeight="1">
      <c r="B40" s="35" t="s">
        <v>17</v>
      </c>
      <c r="C40" s="35"/>
      <c r="D40" s="35"/>
      <c r="E40" s="35"/>
      <c r="F40" s="4">
        <v>17</v>
      </c>
      <c r="G40" s="4">
        <v>18</v>
      </c>
      <c r="H40" s="4">
        <v>20</v>
      </c>
      <c r="I40" s="4">
        <v>20</v>
      </c>
      <c r="J40" s="4">
        <v>25</v>
      </c>
      <c r="K40" s="4">
        <v>25</v>
      </c>
      <c r="L40" s="4">
        <v>25</v>
      </c>
      <c r="M40" s="4">
        <v>25</v>
      </c>
    </row>
    <row r="41" spans="2:13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2.75">
      <c r="A42" s="3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4" spans="1:19" s="7" customFormat="1" ht="34.5" customHeight="1">
      <c r="A44" s="1" t="s">
        <v>18</v>
      </c>
      <c r="B44" s="37" t="s">
        <v>25</v>
      </c>
      <c r="C44" s="37"/>
      <c r="D44" s="37"/>
      <c r="E44" s="37" t="s">
        <v>22</v>
      </c>
      <c r="F44" s="37"/>
      <c r="G44" s="37"/>
      <c r="H44" s="37"/>
      <c r="I44" s="37" t="s">
        <v>23</v>
      </c>
      <c r="J44" s="37"/>
      <c r="K44" s="37"/>
      <c r="L44" s="37"/>
      <c r="M44" s="37"/>
      <c r="N44" s="37" t="s">
        <v>24</v>
      </c>
      <c r="O44" s="37"/>
      <c r="P44" s="37"/>
      <c r="Q44" s="37"/>
      <c r="S44" s="7" t="s">
        <v>39</v>
      </c>
    </row>
    <row r="45" spans="1:17" ht="34.5" customHeight="1">
      <c r="A45" s="5" t="s">
        <v>12</v>
      </c>
      <c r="B45" s="35"/>
      <c r="C45" s="35"/>
      <c r="D45" s="35"/>
      <c r="E45" s="35"/>
      <c r="F45" s="35"/>
      <c r="G45" s="35"/>
      <c r="H45" s="35"/>
      <c r="I45" s="36"/>
      <c r="J45" s="36"/>
      <c r="K45" s="36"/>
      <c r="L45" s="36"/>
      <c r="M45" s="36"/>
      <c r="N45" s="36"/>
      <c r="O45" s="36"/>
      <c r="P45" s="36"/>
      <c r="Q45" s="36"/>
    </row>
    <row r="46" spans="1:17" ht="34.5" customHeight="1">
      <c r="A46" s="5" t="s">
        <v>11</v>
      </c>
      <c r="B46" s="35"/>
      <c r="C46" s="35"/>
      <c r="D46" s="35"/>
      <c r="E46" s="35"/>
      <c r="F46" s="35"/>
      <c r="G46" s="35"/>
      <c r="H46" s="35"/>
      <c r="I46" s="36"/>
      <c r="J46" s="36"/>
      <c r="K46" s="36"/>
      <c r="L46" s="36"/>
      <c r="M46" s="36"/>
      <c r="N46" s="36"/>
      <c r="O46" s="36"/>
      <c r="P46" s="36"/>
      <c r="Q46" s="36"/>
    </row>
    <row r="47" spans="1:21" ht="34.5" customHeight="1">
      <c r="A47" s="5" t="s">
        <v>13</v>
      </c>
      <c r="B47" s="35"/>
      <c r="C47" s="35"/>
      <c r="D47" s="35"/>
      <c r="E47" s="35"/>
      <c r="F47" s="35"/>
      <c r="G47" s="35"/>
      <c r="H47" s="35"/>
      <c r="I47" s="36"/>
      <c r="J47" s="36"/>
      <c r="K47" s="36"/>
      <c r="L47" s="36"/>
      <c r="M47" s="36"/>
      <c r="N47" s="36"/>
      <c r="O47" s="36"/>
      <c r="P47" s="36"/>
      <c r="Q47" s="36"/>
      <c r="U47" s="2" t="s">
        <v>40</v>
      </c>
    </row>
    <row r="48" spans="1:17" ht="34.5" customHeight="1">
      <c r="A48" s="5" t="s">
        <v>14</v>
      </c>
      <c r="B48" s="35"/>
      <c r="C48" s="35"/>
      <c r="D48" s="35"/>
      <c r="E48" s="35"/>
      <c r="F48" s="35"/>
      <c r="G48" s="35"/>
      <c r="H48" s="35"/>
      <c r="I48" s="36"/>
      <c r="J48" s="36"/>
      <c r="K48" s="36"/>
      <c r="L48" s="36"/>
      <c r="M48" s="36"/>
      <c r="N48" s="36"/>
      <c r="O48" s="36"/>
      <c r="P48" s="36"/>
      <c r="Q48" s="36"/>
    </row>
    <row r="49" spans="1:17" ht="34.5" customHeight="1">
      <c r="A49" s="5" t="s">
        <v>15</v>
      </c>
      <c r="B49" s="35"/>
      <c r="C49" s="35"/>
      <c r="D49" s="35"/>
      <c r="E49" s="35"/>
      <c r="F49" s="35"/>
      <c r="G49" s="35"/>
      <c r="H49" s="35"/>
      <c r="I49" s="36"/>
      <c r="J49" s="36"/>
      <c r="K49" s="36"/>
      <c r="L49" s="36"/>
      <c r="M49" s="36"/>
      <c r="N49" s="36"/>
      <c r="O49" s="36"/>
      <c r="P49" s="36"/>
      <c r="Q49" s="36"/>
    </row>
    <row r="50" spans="1:17" ht="34.5" customHeight="1">
      <c r="A50" s="5" t="s">
        <v>16</v>
      </c>
      <c r="B50" s="35"/>
      <c r="C50" s="35"/>
      <c r="D50" s="35"/>
      <c r="E50" s="35"/>
      <c r="F50" s="35"/>
      <c r="G50" s="35"/>
      <c r="H50" s="35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34.5" customHeight="1">
      <c r="A51" s="5" t="s">
        <v>17</v>
      </c>
      <c r="B51" s="35"/>
      <c r="C51" s="35"/>
      <c r="D51" s="35"/>
      <c r="E51" s="35"/>
      <c r="F51" s="35"/>
      <c r="G51" s="35"/>
      <c r="H51" s="35"/>
      <c r="I51" s="36"/>
      <c r="J51" s="36"/>
      <c r="K51" s="36"/>
      <c r="L51" s="36"/>
      <c r="M51" s="36"/>
      <c r="N51" s="36"/>
      <c r="O51" s="36"/>
      <c r="P51" s="36"/>
      <c r="Q51" s="36"/>
    </row>
    <row r="52" spans="1:17" ht="34.5" customHeight="1">
      <c r="A52" s="5" t="s">
        <v>26</v>
      </c>
      <c r="B52" s="35"/>
      <c r="C52" s="35"/>
      <c r="D52" s="35"/>
      <c r="E52" s="35"/>
      <c r="F52" s="35"/>
      <c r="G52" s="35"/>
      <c r="H52" s="35"/>
      <c r="I52" s="36"/>
      <c r="J52" s="36"/>
      <c r="K52" s="36"/>
      <c r="L52" s="36"/>
      <c r="M52" s="36"/>
      <c r="N52" s="36"/>
      <c r="O52" s="36"/>
      <c r="P52" s="36"/>
      <c r="Q52" s="36"/>
    </row>
  </sheetData>
  <mergeCells count="58">
    <mergeCell ref="B40:E40"/>
    <mergeCell ref="E44:H44"/>
    <mergeCell ref="B34:E34"/>
    <mergeCell ref="B35:E35"/>
    <mergeCell ref="B36:E36"/>
    <mergeCell ref="B37:E37"/>
    <mergeCell ref="B33:E33"/>
    <mergeCell ref="B32:M32"/>
    <mergeCell ref="B38:E38"/>
    <mergeCell ref="B39:E39"/>
    <mergeCell ref="B48:D48"/>
    <mergeCell ref="B49:D49"/>
    <mergeCell ref="B51:D51"/>
    <mergeCell ref="B50:D50"/>
    <mergeCell ref="E45:H45"/>
    <mergeCell ref="E46:H46"/>
    <mergeCell ref="E47:H47"/>
    <mergeCell ref="B44:D44"/>
    <mergeCell ref="B45:D45"/>
    <mergeCell ref="B46:D46"/>
    <mergeCell ref="B47:D47"/>
    <mergeCell ref="E48:H48"/>
    <mergeCell ref="E49:H49"/>
    <mergeCell ref="E50:H50"/>
    <mergeCell ref="E51:H51"/>
    <mergeCell ref="I47:M47"/>
    <mergeCell ref="I46:M46"/>
    <mergeCell ref="I45:M45"/>
    <mergeCell ref="I44:M44"/>
    <mergeCell ref="I49:M49"/>
    <mergeCell ref="I50:M50"/>
    <mergeCell ref="I51:M51"/>
    <mergeCell ref="I48:M48"/>
    <mergeCell ref="N44:Q44"/>
    <mergeCell ref="N45:Q45"/>
    <mergeCell ref="N46:Q46"/>
    <mergeCell ref="N47:Q47"/>
    <mergeCell ref="N48:Q48"/>
    <mergeCell ref="N49:Q49"/>
    <mergeCell ref="N50:Q50"/>
    <mergeCell ref="N51:Q51"/>
    <mergeCell ref="B52:D52"/>
    <mergeCell ref="E52:H52"/>
    <mergeCell ref="I52:M52"/>
    <mergeCell ref="N52:Q52"/>
    <mergeCell ref="A22:A23"/>
    <mergeCell ref="A24:A25"/>
    <mergeCell ref="A12:A13"/>
    <mergeCell ref="A14:A15"/>
    <mergeCell ref="A16:A17"/>
    <mergeCell ref="C9:AA9"/>
    <mergeCell ref="A1:AA1"/>
    <mergeCell ref="A18:A19"/>
    <mergeCell ref="A20:A21"/>
    <mergeCell ref="C10:H10"/>
    <mergeCell ref="I10:N10"/>
    <mergeCell ref="O10:T10"/>
    <mergeCell ref="U10:Z10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2"/>
  <sheetViews>
    <sheetView workbookViewId="0" topLeftCell="D36">
      <selection activeCell="V46" sqref="V46"/>
    </sheetView>
  </sheetViews>
  <sheetFormatPr defaultColWidth="11.421875" defaultRowHeight="12.75"/>
  <cols>
    <col min="1" max="1" width="16.57421875" style="2" customWidth="1"/>
    <col min="2" max="2" width="3.421875" style="2" customWidth="1"/>
    <col min="3" max="27" width="4.7109375" style="2" customWidth="1"/>
    <col min="28" max="28" width="7.8515625" style="2" customWidth="1"/>
    <col min="29" max="29" width="7.7109375" style="2" customWidth="1"/>
    <col min="30" max="30" width="7.8515625" style="2" customWidth="1"/>
    <col min="31" max="31" width="9.57421875" style="2" customWidth="1"/>
    <col min="32" max="36" width="9.140625" style="2" customWidth="1"/>
    <col min="37" max="16384" width="2.8515625" style="2" customWidth="1"/>
  </cols>
  <sheetData>
    <row r="1" spans="1:27" ht="18">
      <c r="A1" s="30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2"/>
    </row>
    <row r="3" ht="12.75">
      <c r="A3" s="2" t="s">
        <v>32</v>
      </c>
    </row>
    <row r="5" ht="12.75">
      <c r="A5" s="2" t="s">
        <v>30</v>
      </c>
    </row>
    <row r="6" ht="12.75">
      <c r="A6" s="2" t="s">
        <v>36</v>
      </c>
    </row>
    <row r="9" spans="1:27" ht="21.75" customHeight="1">
      <c r="A9" s="3" t="s">
        <v>29</v>
      </c>
      <c r="C9" s="27" t="s">
        <v>33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3:34" ht="21.75" customHeight="1">
      <c r="C10" s="34" t="s">
        <v>1</v>
      </c>
      <c r="D10" s="34"/>
      <c r="E10" s="34"/>
      <c r="F10" s="34"/>
      <c r="G10" s="34"/>
      <c r="H10" s="34"/>
      <c r="I10" s="34" t="s">
        <v>2</v>
      </c>
      <c r="J10" s="34"/>
      <c r="K10" s="34"/>
      <c r="L10" s="34"/>
      <c r="M10" s="34"/>
      <c r="N10" s="34"/>
      <c r="O10" s="34" t="s">
        <v>3</v>
      </c>
      <c r="P10" s="34"/>
      <c r="Q10" s="34"/>
      <c r="R10" s="34"/>
      <c r="S10" s="34"/>
      <c r="T10" s="34"/>
      <c r="U10" s="34" t="s">
        <v>8</v>
      </c>
      <c r="V10" s="34"/>
      <c r="W10" s="34"/>
      <c r="X10" s="34"/>
      <c r="Y10" s="34"/>
      <c r="Z10" s="34"/>
      <c r="AA10" s="8"/>
      <c r="AE10" s="6" t="s">
        <v>4</v>
      </c>
      <c r="AF10" s="6" t="s">
        <v>5</v>
      </c>
      <c r="AG10" s="6" t="s">
        <v>6</v>
      </c>
      <c r="AH10" s="6" t="s">
        <v>7</v>
      </c>
    </row>
    <row r="11" spans="1:34" s="3" customFormat="1" ht="26.25" customHeight="1">
      <c r="A11" s="5" t="s">
        <v>37</v>
      </c>
      <c r="B11" s="9"/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16</v>
      </c>
      <c r="P11" s="9">
        <v>17</v>
      </c>
      <c r="Q11" s="9">
        <v>18</v>
      </c>
      <c r="R11" s="9">
        <v>19</v>
      </c>
      <c r="S11" s="9">
        <v>20</v>
      </c>
      <c r="T11" s="9">
        <v>21</v>
      </c>
      <c r="U11" s="9">
        <v>23</v>
      </c>
      <c r="V11" s="9">
        <v>24</v>
      </c>
      <c r="W11" s="9">
        <v>25</v>
      </c>
      <c r="X11" s="9">
        <v>26</v>
      </c>
      <c r="Y11" s="9">
        <v>27</v>
      </c>
      <c r="Z11" s="9">
        <v>28</v>
      </c>
      <c r="AA11" s="11" t="s">
        <v>19</v>
      </c>
      <c r="AE11" s="9"/>
      <c r="AF11" s="9"/>
      <c r="AG11" s="9"/>
      <c r="AH11" s="9"/>
    </row>
    <row r="12" spans="1:34" ht="21.75" customHeight="1">
      <c r="A12" s="35" t="s">
        <v>12</v>
      </c>
      <c r="B12" s="9" t="s">
        <v>0</v>
      </c>
      <c r="C12" s="6">
        <v>20</v>
      </c>
      <c r="D12" s="6"/>
      <c r="E12" s="6"/>
      <c r="F12" s="6"/>
      <c r="G12" s="6"/>
      <c r="H12" s="6"/>
      <c r="I12" s="6">
        <v>26</v>
      </c>
      <c r="J12" s="6"/>
      <c r="K12" s="6"/>
      <c r="L12" s="6"/>
      <c r="M12" s="6"/>
      <c r="N12" s="6"/>
      <c r="O12" s="6">
        <v>30</v>
      </c>
      <c r="P12" s="6"/>
      <c r="Q12" s="6"/>
      <c r="R12" s="6"/>
      <c r="S12" s="6"/>
      <c r="T12" s="6"/>
      <c r="U12" s="6">
        <v>35</v>
      </c>
      <c r="V12" s="6"/>
      <c r="W12" s="6"/>
      <c r="X12" s="6"/>
      <c r="Y12" s="6"/>
      <c r="Z12" s="6"/>
      <c r="AA12" s="6">
        <v>36</v>
      </c>
      <c r="AE12" s="6">
        <f>C12+(SUM(D13:H13))-I12</f>
        <v>19</v>
      </c>
      <c r="AF12" s="6">
        <f>I12+SUM(J13:N13)-O12</f>
        <v>26</v>
      </c>
      <c r="AG12" s="6">
        <f>O12+SUM(P13:T13)-U12</f>
        <v>35</v>
      </c>
      <c r="AH12" s="6">
        <f>U12+SUM(V13:Y13)-AA12</f>
        <v>39</v>
      </c>
    </row>
    <row r="13" spans="1:34" ht="21.75" customHeight="1">
      <c r="A13" s="35"/>
      <c r="B13" s="9" t="s">
        <v>9</v>
      </c>
      <c r="C13" s="6"/>
      <c r="D13" s="6"/>
      <c r="E13" s="6">
        <v>12</v>
      </c>
      <c r="F13" s="6"/>
      <c r="G13" s="6">
        <v>13</v>
      </c>
      <c r="H13" s="6"/>
      <c r="I13" s="6"/>
      <c r="J13" s="6"/>
      <c r="K13" s="6">
        <v>15</v>
      </c>
      <c r="L13" s="6"/>
      <c r="M13" s="6">
        <v>15</v>
      </c>
      <c r="N13" s="6"/>
      <c r="O13" s="6"/>
      <c r="P13" s="6"/>
      <c r="Q13" s="6">
        <v>20</v>
      </c>
      <c r="R13" s="6"/>
      <c r="S13" s="6">
        <v>20</v>
      </c>
      <c r="T13" s="6"/>
      <c r="U13" s="6"/>
      <c r="V13" s="6"/>
      <c r="W13" s="6">
        <v>20</v>
      </c>
      <c r="X13" s="6"/>
      <c r="Y13" s="6">
        <v>20</v>
      </c>
      <c r="Z13" s="6"/>
      <c r="AA13" s="6"/>
      <c r="AE13" s="6"/>
      <c r="AF13" s="6"/>
      <c r="AG13" s="6"/>
      <c r="AH13" s="6"/>
    </row>
    <row r="14" spans="1:34" ht="21.75" customHeight="1">
      <c r="A14" s="35" t="s">
        <v>11</v>
      </c>
      <c r="B14" s="9" t="s">
        <v>0</v>
      </c>
      <c r="C14" s="6">
        <v>50</v>
      </c>
      <c r="D14" s="6"/>
      <c r="E14" s="6"/>
      <c r="F14" s="6"/>
      <c r="G14" s="6"/>
      <c r="H14" s="6"/>
      <c r="I14" s="6">
        <v>30</v>
      </c>
      <c r="J14" s="6"/>
      <c r="K14" s="6"/>
      <c r="L14" s="6"/>
      <c r="M14" s="6"/>
      <c r="N14" s="6"/>
      <c r="O14" s="6">
        <v>45</v>
      </c>
      <c r="P14" s="6"/>
      <c r="Q14" s="6"/>
      <c r="R14" s="6"/>
      <c r="S14" s="6"/>
      <c r="T14" s="6"/>
      <c r="U14" s="6">
        <v>40</v>
      </c>
      <c r="V14" s="6"/>
      <c r="W14" s="6"/>
      <c r="X14" s="6"/>
      <c r="Y14" s="6"/>
      <c r="Z14" s="6"/>
      <c r="AA14" s="6">
        <v>25</v>
      </c>
      <c r="AE14" s="6">
        <f>C14+(SUM(D15:H15))-I14</f>
        <v>55</v>
      </c>
      <c r="AF14" s="6">
        <f>I14+SUM(J15:N15)-O14</f>
        <v>25</v>
      </c>
      <c r="AG14" s="6">
        <f>O14+SUM(P15:T15)-U14</f>
        <v>55</v>
      </c>
      <c r="AH14" s="6">
        <f>U14+SUM(V15:Y15)-AA14</f>
        <v>45</v>
      </c>
    </row>
    <row r="15" spans="1:34" ht="21.75" customHeight="1">
      <c r="A15" s="35"/>
      <c r="B15" s="9" t="s">
        <v>9</v>
      </c>
      <c r="C15" s="6"/>
      <c r="D15" s="6"/>
      <c r="E15" s="6">
        <v>16</v>
      </c>
      <c r="F15" s="6"/>
      <c r="G15" s="6">
        <v>19</v>
      </c>
      <c r="H15" s="6"/>
      <c r="I15" s="6"/>
      <c r="J15" s="6"/>
      <c r="K15" s="6">
        <v>20</v>
      </c>
      <c r="L15" s="6"/>
      <c r="M15" s="6">
        <v>20</v>
      </c>
      <c r="N15" s="6"/>
      <c r="O15" s="6"/>
      <c r="P15" s="6"/>
      <c r="Q15" s="6">
        <v>25</v>
      </c>
      <c r="R15" s="6"/>
      <c r="S15" s="6">
        <v>25</v>
      </c>
      <c r="T15" s="6"/>
      <c r="U15" s="6"/>
      <c r="V15" s="6"/>
      <c r="W15" s="6">
        <v>15</v>
      </c>
      <c r="X15" s="6"/>
      <c r="Y15" s="6">
        <v>15</v>
      </c>
      <c r="Z15" s="6"/>
      <c r="AA15" s="6"/>
      <c r="AE15" s="6"/>
      <c r="AF15" s="6"/>
      <c r="AG15" s="6"/>
      <c r="AH15" s="6"/>
    </row>
    <row r="16" spans="1:34" ht="21.75" customHeight="1">
      <c r="A16" s="35" t="s">
        <v>13</v>
      </c>
      <c r="B16" s="9" t="s">
        <v>0</v>
      </c>
      <c r="C16" s="6">
        <v>120</v>
      </c>
      <c r="D16" s="6"/>
      <c r="E16" s="6"/>
      <c r="F16" s="6"/>
      <c r="G16" s="6"/>
      <c r="H16" s="6"/>
      <c r="I16" s="6">
        <v>100</v>
      </c>
      <c r="J16" s="6"/>
      <c r="K16" s="6"/>
      <c r="L16" s="6"/>
      <c r="M16" s="6"/>
      <c r="N16" s="6"/>
      <c r="O16" s="6">
        <v>85</v>
      </c>
      <c r="P16" s="6"/>
      <c r="Q16" s="6"/>
      <c r="R16" s="6"/>
      <c r="S16" s="6"/>
      <c r="T16" s="6"/>
      <c r="U16" s="6">
        <v>75</v>
      </c>
      <c r="V16" s="6"/>
      <c r="W16" s="6"/>
      <c r="X16" s="6"/>
      <c r="Y16" s="6"/>
      <c r="Z16" s="6"/>
      <c r="AA16" s="6">
        <v>95</v>
      </c>
      <c r="AE16" s="6">
        <f>C16+(SUM(D17:H17))-I16</f>
        <v>80</v>
      </c>
      <c r="AF16" s="6">
        <f>I16+SUM(J17:N17)-O16</f>
        <v>55</v>
      </c>
      <c r="AG16" s="6">
        <f>O16+SUM(P17:T17)-U16</f>
        <v>100</v>
      </c>
      <c r="AH16" s="6">
        <f>U16+SUM(V17:Y17)-AA16</f>
        <v>60</v>
      </c>
    </row>
    <row r="17" spans="1:34" ht="21.75" customHeight="1">
      <c r="A17" s="35"/>
      <c r="B17" s="9" t="s">
        <v>9</v>
      </c>
      <c r="C17" s="6"/>
      <c r="D17" s="6"/>
      <c r="E17" s="6">
        <v>30</v>
      </c>
      <c r="F17" s="6"/>
      <c r="G17" s="6">
        <v>30</v>
      </c>
      <c r="H17" s="6"/>
      <c r="I17" s="6"/>
      <c r="J17" s="6"/>
      <c r="K17" s="6">
        <v>20</v>
      </c>
      <c r="L17" s="6"/>
      <c r="M17" s="6">
        <v>20</v>
      </c>
      <c r="N17" s="6"/>
      <c r="O17" s="6"/>
      <c r="P17" s="6"/>
      <c r="Q17" s="6">
        <v>50</v>
      </c>
      <c r="R17" s="6"/>
      <c r="S17" s="6">
        <v>40</v>
      </c>
      <c r="T17" s="6"/>
      <c r="U17" s="6"/>
      <c r="V17" s="6"/>
      <c r="W17" s="6">
        <v>40</v>
      </c>
      <c r="X17" s="6"/>
      <c r="Y17" s="6">
        <v>40</v>
      </c>
      <c r="Z17" s="6"/>
      <c r="AA17" s="6"/>
      <c r="AE17" s="6"/>
      <c r="AF17" s="6"/>
      <c r="AG17" s="6"/>
      <c r="AH17" s="6"/>
    </row>
    <row r="18" spans="1:34" ht="21.75" customHeight="1">
      <c r="A18" s="35" t="s">
        <v>14</v>
      </c>
      <c r="B18" s="9" t="s">
        <v>0</v>
      </c>
      <c r="C18" s="6">
        <v>20</v>
      </c>
      <c r="D18" s="6"/>
      <c r="E18" s="6"/>
      <c r="F18" s="6"/>
      <c r="G18" s="6"/>
      <c r="H18" s="6"/>
      <c r="I18" s="6">
        <v>26</v>
      </c>
      <c r="J18" s="6"/>
      <c r="K18" s="6"/>
      <c r="L18" s="6"/>
      <c r="M18" s="6"/>
      <c r="N18" s="6"/>
      <c r="O18" s="6">
        <v>40</v>
      </c>
      <c r="P18" s="6"/>
      <c r="Q18" s="6"/>
      <c r="R18" s="6"/>
      <c r="S18" s="6"/>
      <c r="T18" s="6"/>
      <c r="U18" s="6">
        <v>30</v>
      </c>
      <c r="V18" s="6"/>
      <c r="W18" s="6"/>
      <c r="X18" s="6"/>
      <c r="Y18" s="6"/>
      <c r="Z18" s="6"/>
      <c r="AA18" s="6">
        <v>30</v>
      </c>
      <c r="AE18" s="6">
        <f>C18+(SUM(D19:H19))-I18</f>
        <v>24</v>
      </c>
      <c r="AF18" s="6">
        <f>I18+SUM(J19:N19)-O18</f>
        <v>26</v>
      </c>
      <c r="AG18" s="6">
        <f>O18+SUM(P19:T19)-U18</f>
        <v>70</v>
      </c>
      <c r="AH18" s="6">
        <f>U18+SUM(V19:Y19)-AA18</f>
        <v>40</v>
      </c>
    </row>
    <row r="19" spans="1:34" ht="21.75" customHeight="1">
      <c r="A19" s="35"/>
      <c r="B19" s="9" t="s">
        <v>9</v>
      </c>
      <c r="C19" s="6"/>
      <c r="D19" s="6"/>
      <c r="E19" s="6">
        <v>15</v>
      </c>
      <c r="F19" s="6"/>
      <c r="G19" s="6">
        <v>15</v>
      </c>
      <c r="H19" s="6"/>
      <c r="I19" s="6"/>
      <c r="J19" s="6"/>
      <c r="K19" s="6">
        <v>20</v>
      </c>
      <c r="L19" s="6"/>
      <c r="M19" s="6">
        <v>20</v>
      </c>
      <c r="N19" s="6"/>
      <c r="O19" s="6"/>
      <c r="P19" s="6"/>
      <c r="Q19" s="6">
        <v>30</v>
      </c>
      <c r="R19" s="6"/>
      <c r="S19" s="6">
        <v>30</v>
      </c>
      <c r="T19" s="6"/>
      <c r="U19" s="6"/>
      <c r="V19" s="6"/>
      <c r="W19" s="6">
        <v>20</v>
      </c>
      <c r="X19" s="6"/>
      <c r="Y19" s="6">
        <v>20</v>
      </c>
      <c r="Z19" s="6"/>
      <c r="AA19" s="6"/>
      <c r="AE19" s="6"/>
      <c r="AF19" s="6"/>
      <c r="AG19" s="6"/>
      <c r="AH19" s="6"/>
    </row>
    <row r="20" spans="1:34" ht="21.75" customHeight="1">
      <c r="A20" s="35" t="s">
        <v>15</v>
      </c>
      <c r="B20" s="9" t="s">
        <v>0</v>
      </c>
      <c r="C20" s="6">
        <v>30</v>
      </c>
      <c r="D20" s="6"/>
      <c r="E20" s="6"/>
      <c r="F20" s="6"/>
      <c r="G20" s="6"/>
      <c r="H20" s="6"/>
      <c r="I20" s="6">
        <v>30</v>
      </c>
      <c r="J20" s="6"/>
      <c r="K20" s="6"/>
      <c r="L20" s="6"/>
      <c r="M20" s="6"/>
      <c r="N20" s="6"/>
      <c r="O20" s="6">
        <v>30</v>
      </c>
      <c r="P20" s="6"/>
      <c r="Q20" s="6"/>
      <c r="R20" s="6"/>
      <c r="S20" s="6"/>
      <c r="T20" s="6"/>
      <c r="U20" s="6">
        <v>35</v>
      </c>
      <c r="V20" s="6"/>
      <c r="W20" s="6"/>
      <c r="X20" s="6"/>
      <c r="Y20" s="6"/>
      <c r="Z20" s="6"/>
      <c r="AA20" s="6">
        <v>36</v>
      </c>
      <c r="AE20" s="6">
        <f>C20+(SUM(D21:H21))-I20</f>
        <v>25</v>
      </c>
      <c r="AF20" s="6">
        <f>I20+SUM(J21:N21)-O20</f>
        <v>30</v>
      </c>
      <c r="AG20" s="6">
        <f>O20+SUM(P21:T21)-U20</f>
        <v>35</v>
      </c>
      <c r="AH20" s="6">
        <f>U20+SUM(V21:Y21)-AA20</f>
        <v>39</v>
      </c>
    </row>
    <row r="21" spans="1:34" ht="21.75" customHeight="1">
      <c r="A21" s="35"/>
      <c r="B21" s="9" t="s">
        <v>9</v>
      </c>
      <c r="C21" s="6"/>
      <c r="D21" s="6"/>
      <c r="E21" s="6">
        <v>12</v>
      </c>
      <c r="F21" s="6"/>
      <c r="G21" s="6">
        <v>13</v>
      </c>
      <c r="H21" s="6"/>
      <c r="I21" s="6"/>
      <c r="J21" s="6"/>
      <c r="K21" s="6">
        <v>15</v>
      </c>
      <c r="L21" s="6"/>
      <c r="M21" s="6">
        <v>15</v>
      </c>
      <c r="N21" s="6"/>
      <c r="O21" s="6"/>
      <c r="P21" s="6"/>
      <c r="Q21" s="6">
        <v>20</v>
      </c>
      <c r="R21" s="6"/>
      <c r="S21" s="6">
        <v>20</v>
      </c>
      <c r="T21" s="6"/>
      <c r="U21" s="6"/>
      <c r="V21" s="6"/>
      <c r="W21" s="6">
        <v>20</v>
      </c>
      <c r="X21" s="6"/>
      <c r="Y21" s="6">
        <v>20</v>
      </c>
      <c r="Z21" s="6"/>
      <c r="AA21" s="6"/>
      <c r="AE21" s="6"/>
      <c r="AF21" s="6"/>
      <c r="AG21" s="6"/>
      <c r="AH21" s="6"/>
    </row>
    <row r="22" spans="1:34" ht="21.75" customHeight="1">
      <c r="A22" s="35" t="s">
        <v>16</v>
      </c>
      <c r="B22" s="9" t="s">
        <v>0</v>
      </c>
      <c r="C22" s="6">
        <v>5</v>
      </c>
      <c r="D22" s="6"/>
      <c r="E22" s="6"/>
      <c r="F22" s="6"/>
      <c r="G22" s="6"/>
      <c r="H22" s="6"/>
      <c r="I22" s="6">
        <v>4</v>
      </c>
      <c r="J22" s="6"/>
      <c r="K22" s="6"/>
      <c r="L22" s="6"/>
      <c r="M22" s="6"/>
      <c r="N22" s="6"/>
      <c r="O22" s="6">
        <v>5</v>
      </c>
      <c r="P22" s="6"/>
      <c r="Q22" s="6"/>
      <c r="R22" s="6"/>
      <c r="S22" s="6"/>
      <c r="T22" s="6"/>
      <c r="U22" s="6">
        <v>5</v>
      </c>
      <c r="V22" s="6"/>
      <c r="W22" s="6"/>
      <c r="X22" s="6"/>
      <c r="Y22" s="6"/>
      <c r="Z22" s="6"/>
      <c r="AA22" s="6">
        <v>5</v>
      </c>
      <c r="AE22" s="6">
        <f>C22+(SUM(D23:H23))-I22</f>
        <v>5</v>
      </c>
      <c r="AF22" s="6">
        <f>I22+SUM(J23:N23)-O22</f>
        <v>9</v>
      </c>
      <c r="AG22" s="6">
        <f>O22+SUM(P23:T23)-U22</f>
        <v>6</v>
      </c>
      <c r="AH22" s="6">
        <f>U22+SUM(V23:Y23)-AA22</f>
        <v>2</v>
      </c>
    </row>
    <row r="23" spans="1:34" ht="21.75" customHeight="1">
      <c r="A23" s="35"/>
      <c r="B23" s="9" t="s">
        <v>9</v>
      </c>
      <c r="C23" s="6"/>
      <c r="D23" s="6"/>
      <c r="E23" s="6">
        <v>2</v>
      </c>
      <c r="F23" s="6"/>
      <c r="G23" s="6">
        <v>2</v>
      </c>
      <c r="H23" s="6"/>
      <c r="I23" s="6"/>
      <c r="J23" s="6"/>
      <c r="K23" s="6">
        <v>5</v>
      </c>
      <c r="L23" s="6"/>
      <c r="M23" s="6">
        <v>5</v>
      </c>
      <c r="N23" s="6"/>
      <c r="O23" s="6"/>
      <c r="P23" s="6"/>
      <c r="Q23" s="6">
        <v>3</v>
      </c>
      <c r="R23" s="6"/>
      <c r="S23" s="6">
        <v>3</v>
      </c>
      <c r="T23" s="6"/>
      <c r="U23" s="6"/>
      <c r="V23" s="6"/>
      <c r="W23" s="6">
        <v>1</v>
      </c>
      <c r="X23" s="6"/>
      <c r="Y23" s="6">
        <v>1</v>
      </c>
      <c r="Z23" s="6"/>
      <c r="AA23" s="6"/>
      <c r="AE23" s="6"/>
      <c r="AF23" s="6"/>
      <c r="AG23" s="6"/>
      <c r="AH23" s="6"/>
    </row>
    <row r="24" spans="1:34" ht="21.75" customHeight="1">
      <c r="A24" s="35" t="s">
        <v>17</v>
      </c>
      <c r="B24" s="9" t="s">
        <v>0</v>
      </c>
      <c r="C24" s="6">
        <v>25</v>
      </c>
      <c r="D24" s="6"/>
      <c r="E24" s="6"/>
      <c r="F24" s="6"/>
      <c r="G24" s="6"/>
      <c r="H24" s="6"/>
      <c r="I24" s="6">
        <v>31</v>
      </c>
      <c r="J24" s="6"/>
      <c r="K24" s="6"/>
      <c r="L24" s="6"/>
      <c r="M24" s="6"/>
      <c r="N24" s="6"/>
      <c r="O24" s="6">
        <v>35</v>
      </c>
      <c r="P24" s="6"/>
      <c r="Q24" s="6"/>
      <c r="R24" s="6"/>
      <c r="S24" s="6"/>
      <c r="T24" s="6"/>
      <c r="U24" s="6">
        <v>40</v>
      </c>
      <c r="V24" s="6"/>
      <c r="W24" s="6"/>
      <c r="X24" s="6"/>
      <c r="Y24" s="6"/>
      <c r="Z24" s="6"/>
      <c r="AA24" s="6">
        <v>41</v>
      </c>
      <c r="AE24" s="6">
        <f>C24+(SUM(D25:H25))-I24</f>
        <v>29</v>
      </c>
      <c r="AF24" s="6">
        <f>I24+SUM(J25:N25)-O24</f>
        <v>36</v>
      </c>
      <c r="AG24" s="6">
        <f>O24+SUM(P25:T25)-U24</f>
        <v>45</v>
      </c>
      <c r="AH24" s="6">
        <f>U24+SUM(V25:Y25)-AA24</f>
        <v>49</v>
      </c>
    </row>
    <row r="25" spans="1:34" ht="21.75" customHeight="1">
      <c r="A25" s="35"/>
      <c r="B25" s="9" t="s">
        <v>9</v>
      </c>
      <c r="C25" s="6"/>
      <c r="D25" s="6"/>
      <c r="E25" s="6">
        <v>17</v>
      </c>
      <c r="F25" s="6"/>
      <c r="G25" s="6">
        <v>18</v>
      </c>
      <c r="H25" s="6"/>
      <c r="I25" s="6"/>
      <c r="J25" s="6"/>
      <c r="K25" s="6">
        <v>20</v>
      </c>
      <c r="L25" s="6"/>
      <c r="M25" s="6">
        <v>20</v>
      </c>
      <c r="N25" s="6"/>
      <c r="O25" s="6"/>
      <c r="P25" s="6"/>
      <c r="Q25" s="6">
        <v>25</v>
      </c>
      <c r="R25" s="6"/>
      <c r="S25" s="6">
        <v>25</v>
      </c>
      <c r="T25" s="6"/>
      <c r="U25" s="6"/>
      <c r="V25" s="6"/>
      <c r="W25" s="6">
        <v>25</v>
      </c>
      <c r="X25" s="6"/>
      <c r="Y25" s="6">
        <v>25</v>
      </c>
      <c r="Z25" s="6"/>
      <c r="AA25" s="6"/>
      <c r="AE25" s="6"/>
      <c r="AF25" s="6"/>
      <c r="AG25" s="6"/>
      <c r="AH25" s="6"/>
    </row>
    <row r="26" ht="12.75">
      <c r="B26" s="2" t="s">
        <v>10</v>
      </c>
    </row>
    <row r="27" ht="12.75">
      <c r="B27" s="2" t="s">
        <v>31</v>
      </c>
    </row>
    <row r="28" ht="12.75">
      <c r="B28" s="2" t="s">
        <v>20</v>
      </c>
    </row>
    <row r="29" ht="12.75">
      <c r="B29" s="2" t="s">
        <v>34</v>
      </c>
    </row>
    <row r="31" ht="12.75">
      <c r="A31" s="3" t="s">
        <v>28</v>
      </c>
    </row>
    <row r="32" spans="2:13" ht="21" customHeight="1">
      <c r="B32" s="39" t="s">
        <v>38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2:13" ht="18.75" customHeight="1">
      <c r="B33" s="38" t="s">
        <v>21</v>
      </c>
      <c r="C33" s="38"/>
      <c r="D33" s="38"/>
      <c r="E33" s="38"/>
      <c r="F33" s="1">
        <v>4</v>
      </c>
      <c r="G33" s="1">
        <v>6</v>
      </c>
      <c r="H33" s="1">
        <v>11</v>
      </c>
      <c r="I33" s="1">
        <v>13</v>
      </c>
      <c r="J33" s="1">
        <v>18</v>
      </c>
      <c r="K33" s="1">
        <v>20</v>
      </c>
      <c r="L33" s="1">
        <v>25</v>
      </c>
      <c r="M33" s="1">
        <v>27</v>
      </c>
    </row>
    <row r="34" spans="2:13" ht="19.5" customHeight="1">
      <c r="B34" s="35" t="s">
        <v>12</v>
      </c>
      <c r="C34" s="35"/>
      <c r="D34" s="35"/>
      <c r="E34" s="35"/>
      <c r="F34" s="4">
        <v>12</v>
      </c>
      <c r="G34" s="4">
        <v>13</v>
      </c>
      <c r="H34" s="4">
        <v>15</v>
      </c>
      <c r="I34" s="4">
        <v>15</v>
      </c>
      <c r="J34" s="4">
        <v>20</v>
      </c>
      <c r="K34" s="4">
        <v>20</v>
      </c>
      <c r="L34" s="4">
        <v>20</v>
      </c>
      <c r="M34" s="4">
        <v>20</v>
      </c>
    </row>
    <row r="35" spans="2:13" ht="19.5" customHeight="1">
      <c r="B35" s="35" t="s">
        <v>11</v>
      </c>
      <c r="C35" s="35"/>
      <c r="D35" s="35"/>
      <c r="E35" s="35"/>
      <c r="F35" s="4">
        <v>16</v>
      </c>
      <c r="G35" s="4">
        <v>19</v>
      </c>
      <c r="H35" s="4">
        <v>20</v>
      </c>
      <c r="I35" s="4">
        <v>20</v>
      </c>
      <c r="J35" s="4">
        <v>25</v>
      </c>
      <c r="K35" s="4">
        <v>25</v>
      </c>
      <c r="L35" s="4">
        <v>15</v>
      </c>
      <c r="M35" s="4">
        <v>15</v>
      </c>
    </row>
    <row r="36" spans="2:13" ht="19.5" customHeight="1">
      <c r="B36" s="35" t="s">
        <v>13</v>
      </c>
      <c r="C36" s="35"/>
      <c r="D36" s="35"/>
      <c r="E36" s="35"/>
      <c r="F36" s="4">
        <v>50</v>
      </c>
      <c r="G36" s="4">
        <v>50</v>
      </c>
      <c r="H36" s="4">
        <v>40</v>
      </c>
      <c r="I36" s="4">
        <v>40</v>
      </c>
      <c r="J36" s="4">
        <v>50</v>
      </c>
      <c r="K36" s="4">
        <v>40</v>
      </c>
      <c r="L36" s="4">
        <v>50</v>
      </c>
      <c r="M36" s="4">
        <v>50</v>
      </c>
    </row>
    <row r="37" spans="2:13" ht="19.5" customHeight="1">
      <c r="B37" s="35" t="s">
        <v>14</v>
      </c>
      <c r="C37" s="35"/>
      <c r="D37" s="35"/>
      <c r="E37" s="35"/>
      <c r="F37" s="4">
        <v>15</v>
      </c>
      <c r="G37" s="4">
        <v>15</v>
      </c>
      <c r="H37" s="4">
        <v>20</v>
      </c>
      <c r="I37" s="4">
        <v>20</v>
      </c>
      <c r="J37" s="4">
        <v>30</v>
      </c>
      <c r="K37" s="4">
        <v>30</v>
      </c>
      <c r="L37" s="4">
        <v>20</v>
      </c>
      <c r="M37" s="4">
        <v>20</v>
      </c>
    </row>
    <row r="38" spans="2:13" ht="19.5" customHeight="1">
      <c r="B38" s="35" t="s">
        <v>15</v>
      </c>
      <c r="C38" s="35"/>
      <c r="D38" s="35"/>
      <c r="E38" s="35"/>
      <c r="F38" s="4">
        <v>12</v>
      </c>
      <c r="G38" s="4">
        <v>13</v>
      </c>
      <c r="H38" s="4">
        <v>15</v>
      </c>
      <c r="I38" s="4">
        <v>15</v>
      </c>
      <c r="J38" s="4">
        <v>20</v>
      </c>
      <c r="K38" s="4">
        <v>20</v>
      </c>
      <c r="L38" s="4">
        <v>20</v>
      </c>
      <c r="M38" s="4">
        <v>20</v>
      </c>
    </row>
    <row r="39" spans="2:13" ht="19.5" customHeight="1">
      <c r="B39" s="35" t="s">
        <v>16</v>
      </c>
      <c r="C39" s="35"/>
      <c r="D39" s="35"/>
      <c r="E39" s="35"/>
      <c r="F39" s="4">
        <v>2</v>
      </c>
      <c r="G39" s="4">
        <v>2</v>
      </c>
      <c r="H39" s="4">
        <v>5</v>
      </c>
      <c r="I39" s="4">
        <v>5</v>
      </c>
      <c r="J39" s="4">
        <v>3</v>
      </c>
      <c r="K39" s="4">
        <v>3</v>
      </c>
      <c r="L39" s="4">
        <v>1</v>
      </c>
      <c r="M39" s="4">
        <v>1</v>
      </c>
    </row>
    <row r="40" spans="2:13" ht="19.5" customHeight="1">
      <c r="B40" s="35" t="s">
        <v>17</v>
      </c>
      <c r="C40" s="35"/>
      <c r="D40" s="35"/>
      <c r="E40" s="35"/>
      <c r="F40" s="4">
        <v>17</v>
      </c>
      <c r="G40" s="4">
        <v>18</v>
      </c>
      <c r="H40" s="4">
        <v>20</v>
      </c>
      <c r="I40" s="4">
        <v>20</v>
      </c>
      <c r="J40" s="4">
        <v>25</v>
      </c>
      <c r="K40" s="4">
        <v>25</v>
      </c>
      <c r="L40" s="4">
        <v>25</v>
      </c>
      <c r="M40" s="4">
        <v>25</v>
      </c>
    </row>
    <row r="41" spans="2:13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2.75">
      <c r="A42" s="3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4" spans="1:17" s="7" customFormat="1" ht="34.5" customHeight="1">
      <c r="A44" s="1" t="s">
        <v>18</v>
      </c>
      <c r="B44" s="37" t="s">
        <v>25</v>
      </c>
      <c r="C44" s="37"/>
      <c r="D44" s="37"/>
      <c r="E44" s="37" t="s">
        <v>22</v>
      </c>
      <c r="F44" s="37"/>
      <c r="G44" s="37"/>
      <c r="H44" s="37"/>
      <c r="I44" s="37" t="s">
        <v>23</v>
      </c>
      <c r="J44" s="37"/>
      <c r="K44" s="37"/>
      <c r="L44" s="37"/>
      <c r="M44" s="37"/>
      <c r="N44" s="37" t="s">
        <v>24</v>
      </c>
      <c r="O44" s="37"/>
      <c r="P44" s="37"/>
      <c r="Q44" s="37"/>
    </row>
    <row r="45" spans="1:20" ht="34.5" customHeight="1">
      <c r="A45" s="5" t="s">
        <v>12</v>
      </c>
      <c r="B45" s="35">
        <f>SUM(AE12:AH12)</f>
        <v>119</v>
      </c>
      <c r="C45" s="35"/>
      <c r="D45" s="35"/>
      <c r="E45" s="35">
        <f>(C12+AA12)/2</f>
        <v>28</v>
      </c>
      <c r="F45" s="35"/>
      <c r="G45" s="35"/>
      <c r="H45" s="35"/>
      <c r="I45" s="36">
        <f>B45/E45</f>
        <v>4.25</v>
      </c>
      <c r="J45" s="36"/>
      <c r="K45" s="36"/>
      <c r="L45" s="36"/>
      <c r="M45" s="36"/>
      <c r="N45" s="36">
        <f aca="true" t="shared" si="0" ref="N45:N52">$S$45/I45</f>
        <v>7.0588235294117645</v>
      </c>
      <c r="O45" s="36"/>
      <c r="P45" s="36"/>
      <c r="Q45" s="36"/>
      <c r="S45" s="2">
        <v>30</v>
      </c>
      <c r="T45" s="2" t="s">
        <v>27</v>
      </c>
    </row>
    <row r="46" spans="1:17" ht="34.5" customHeight="1">
      <c r="A46" s="5" t="s">
        <v>11</v>
      </c>
      <c r="B46" s="35">
        <f>SUM(AE14:AH14)</f>
        <v>180</v>
      </c>
      <c r="C46" s="35"/>
      <c r="D46" s="35"/>
      <c r="E46" s="35">
        <f>(C14+AA14)/2</f>
        <v>37.5</v>
      </c>
      <c r="F46" s="35"/>
      <c r="G46" s="35"/>
      <c r="H46" s="35"/>
      <c r="I46" s="36">
        <f aca="true" t="shared" si="1" ref="I46:I51">B46/E46</f>
        <v>4.8</v>
      </c>
      <c r="J46" s="36"/>
      <c r="K46" s="36"/>
      <c r="L46" s="36"/>
      <c r="M46" s="36"/>
      <c r="N46" s="36">
        <f t="shared" si="0"/>
        <v>6.25</v>
      </c>
      <c r="O46" s="36"/>
      <c r="P46" s="36"/>
      <c r="Q46" s="36"/>
    </row>
    <row r="47" spans="1:17" ht="34.5" customHeight="1">
      <c r="A47" s="5" t="s">
        <v>13</v>
      </c>
      <c r="B47" s="35">
        <f>SUM(AE16:AH16)</f>
        <v>295</v>
      </c>
      <c r="C47" s="35"/>
      <c r="D47" s="35"/>
      <c r="E47" s="35">
        <f>(C16+AA16)</f>
        <v>215</v>
      </c>
      <c r="F47" s="35"/>
      <c r="G47" s="35"/>
      <c r="H47" s="35"/>
      <c r="I47" s="36">
        <f t="shared" si="1"/>
        <v>1.372093023255814</v>
      </c>
      <c r="J47" s="36"/>
      <c r="K47" s="36"/>
      <c r="L47" s="36"/>
      <c r="M47" s="36"/>
      <c r="N47" s="36">
        <f t="shared" si="0"/>
        <v>21.864406779661017</v>
      </c>
      <c r="O47" s="36"/>
      <c r="P47" s="36"/>
      <c r="Q47" s="36"/>
    </row>
    <row r="48" spans="1:17" ht="34.5" customHeight="1">
      <c r="A48" s="5" t="s">
        <v>14</v>
      </c>
      <c r="B48" s="35">
        <f>SUM(AE18:AH18)</f>
        <v>160</v>
      </c>
      <c r="C48" s="35"/>
      <c r="D48" s="35"/>
      <c r="E48" s="35">
        <f>(C18+AA18)/2</f>
        <v>25</v>
      </c>
      <c r="F48" s="35"/>
      <c r="G48" s="35"/>
      <c r="H48" s="35"/>
      <c r="I48" s="36">
        <f t="shared" si="1"/>
        <v>6.4</v>
      </c>
      <c r="J48" s="36"/>
      <c r="K48" s="36"/>
      <c r="L48" s="36"/>
      <c r="M48" s="36"/>
      <c r="N48" s="36">
        <f t="shared" si="0"/>
        <v>4.6875</v>
      </c>
      <c r="O48" s="36"/>
      <c r="P48" s="36"/>
      <c r="Q48" s="36"/>
    </row>
    <row r="49" spans="1:17" ht="34.5" customHeight="1">
      <c r="A49" s="5" t="s">
        <v>15</v>
      </c>
      <c r="B49" s="35">
        <f>SUM(AE20:AH20)</f>
        <v>129</v>
      </c>
      <c r="C49" s="35"/>
      <c r="D49" s="35"/>
      <c r="E49" s="35">
        <f>(C20+AA20)/2</f>
        <v>33</v>
      </c>
      <c r="F49" s="35"/>
      <c r="G49" s="35"/>
      <c r="H49" s="35"/>
      <c r="I49" s="36">
        <f t="shared" si="1"/>
        <v>3.909090909090909</v>
      </c>
      <c r="J49" s="36"/>
      <c r="K49" s="36"/>
      <c r="L49" s="36"/>
      <c r="M49" s="36"/>
      <c r="N49" s="36">
        <f t="shared" si="0"/>
        <v>7.674418604651162</v>
      </c>
      <c r="O49" s="36"/>
      <c r="P49" s="36"/>
      <c r="Q49" s="36"/>
    </row>
    <row r="50" spans="1:17" ht="34.5" customHeight="1">
      <c r="A50" s="5" t="s">
        <v>16</v>
      </c>
      <c r="B50" s="35">
        <f>SUM(AE22:AH22)</f>
        <v>22</v>
      </c>
      <c r="C50" s="35"/>
      <c r="D50" s="35"/>
      <c r="E50" s="35">
        <f>(C22+AA22)/2</f>
        <v>5</v>
      </c>
      <c r="F50" s="35"/>
      <c r="G50" s="35"/>
      <c r="H50" s="35"/>
      <c r="I50" s="36">
        <f t="shared" si="1"/>
        <v>4.4</v>
      </c>
      <c r="J50" s="36"/>
      <c r="K50" s="36"/>
      <c r="L50" s="36"/>
      <c r="M50" s="36"/>
      <c r="N50" s="36">
        <f t="shared" si="0"/>
        <v>6.8181818181818175</v>
      </c>
      <c r="O50" s="36"/>
      <c r="P50" s="36"/>
      <c r="Q50" s="36"/>
    </row>
    <row r="51" spans="1:17" ht="34.5" customHeight="1">
      <c r="A51" s="5" t="s">
        <v>17</v>
      </c>
      <c r="B51" s="35">
        <f>SUM(AE24:AH24)</f>
        <v>159</v>
      </c>
      <c r="C51" s="35"/>
      <c r="D51" s="35"/>
      <c r="E51" s="35">
        <f>(C24+AA24)/2</f>
        <v>33</v>
      </c>
      <c r="F51" s="35"/>
      <c r="G51" s="35"/>
      <c r="H51" s="35"/>
      <c r="I51" s="36">
        <f t="shared" si="1"/>
        <v>4.818181818181818</v>
      </c>
      <c r="J51" s="36"/>
      <c r="K51" s="36"/>
      <c r="L51" s="36"/>
      <c r="M51" s="36"/>
      <c r="N51" s="36">
        <f t="shared" si="0"/>
        <v>6.226415094339623</v>
      </c>
      <c r="O51" s="36"/>
      <c r="P51" s="36"/>
      <c r="Q51" s="36"/>
    </row>
    <row r="52" spans="1:17" ht="34.5" customHeight="1">
      <c r="A52" s="5" t="s">
        <v>26</v>
      </c>
      <c r="B52" s="35">
        <f>SUM(B45:D51)</f>
        <v>1064</v>
      </c>
      <c r="C52" s="35"/>
      <c r="D52" s="35"/>
      <c r="E52" s="35">
        <f>SUM(E45:H51)</f>
        <v>376.5</v>
      </c>
      <c r="F52" s="35"/>
      <c r="G52" s="35"/>
      <c r="H52" s="35"/>
      <c r="I52" s="36">
        <f>B52/E52</f>
        <v>2.8260292164674636</v>
      </c>
      <c r="J52" s="36"/>
      <c r="K52" s="36"/>
      <c r="L52" s="36"/>
      <c r="M52" s="36"/>
      <c r="N52" s="36">
        <f t="shared" si="0"/>
        <v>10.615601503759398</v>
      </c>
      <c r="O52" s="36"/>
      <c r="P52" s="36"/>
      <c r="Q52" s="36"/>
    </row>
  </sheetData>
  <mergeCells count="58">
    <mergeCell ref="C9:AA9"/>
    <mergeCell ref="A1:AA1"/>
    <mergeCell ref="A18:A19"/>
    <mergeCell ref="A20:A21"/>
    <mergeCell ref="C10:H10"/>
    <mergeCell ref="I10:N10"/>
    <mergeCell ref="O10:T10"/>
    <mergeCell ref="U10:Z10"/>
    <mergeCell ref="A22:A23"/>
    <mergeCell ref="A24:A25"/>
    <mergeCell ref="A12:A13"/>
    <mergeCell ref="A14:A15"/>
    <mergeCell ref="A16:A17"/>
    <mergeCell ref="B52:D52"/>
    <mergeCell ref="E52:H52"/>
    <mergeCell ref="I52:M52"/>
    <mergeCell ref="N52:Q52"/>
    <mergeCell ref="N48:Q48"/>
    <mergeCell ref="N49:Q49"/>
    <mergeCell ref="N50:Q50"/>
    <mergeCell ref="N51:Q51"/>
    <mergeCell ref="N44:Q44"/>
    <mergeCell ref="N45:Q45"/>
    <mergeCell ref="N46:Q46"/>
    <mergeCell ref="N47:Q47"/>
    <mergeCell ref="I49:M49"/>
    <mergeCell ref="I50:M50"/>
    <mergeCell ref="I51:M51"/>
    <mergeCell ref="I48:M48"/>
    <mergeCell ref="I47:M47"/>
    <mergeCell ref="I46:M46"/>
    <mergeCell ref="I45:M45"/>
    <mergeCell ref="I44:M44"/>
    <mergeCell ref="E48:H48"/>
    <mergeCell ref="E49:H49"/>
    <mergeCell ref="E50:H50"/>
    <mergeCell ref="E51:H51"/>
    <mergeCell ref="E45:H45"/>
    <mergeCell ref="E46:H46"/>
    <mergeCell ref="E47:H47"/>
    <mergeCell ref="B44:D44"/>
    <mergeCell ref="B45:D45"/>
    <mergeCell ref="B46:D46"/>
    <mergeCell ref="B47:D47"/>
    <mergeCell ref="B48:D48"/>
    <mergeCell ref="B49:D49"/>
    <mergeCell ref="B51:D51"/>
    <mergeCell ref="B50:D50"/>
    <mergeCell ref="B33:E33"/>
    <mergeCell ref="B32:M32"/>
    <mergeCell ref="B38:E38"/>
    <mergeCell ref="B39:E39"/>
    <mergeCell ref="B40:E40"/>
    <mergeCell ref="E44:H44"/>
    <mergeCell ref="B34:E34"/>
    <mergeCell ref="B35:E35"/>
    <mergeCell ref="B36:E36"/>
    <mergeCell ref="B37:E37"/>
  </mergeCells>
  <printOptions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9"/>
  <sheetViews>
    <sheetView tabSelected="1" workbookViewId="0" topLeftCell="A4">
      <selection activeCell="V25" sqref="V25"/>
    </sheetView>
  </sheetViews>
  <sheetFormatPr defaultColWidth="11.421875" defaultRowHeight="12.75"/>
  <cols>
    <col min="1" max="1" width="10.00390625" style="2" customWidth="1"/>
    <col min="2" max="2" width="3.421875" style="2" customWidth="1"/>
    <col min="3" max="26" width="3.57421875" style="2" customWidth="1"/>
    <col min="27" max="27" width="3.00390625" style="2" customWidth="1"/>
    <col min="28" max="28" width="7.8515625" style="2" customWidth="1"/>
    <col min="29" max="29" width="7.7109375" style="2" customWidth="1"/>
    <col min="30" max="30" width="7.8515625" style="2" customWidth="1"/>
    <col min="31" max="31" width="9.57421875" style="2" customWidth="1"/>
    <col min="32" max="36" width="9.140625" style="2" customWidth="1"/>
    <col min="37" max="16384" width="2.8515625" style="2" customWidth="1"/>
  </cols>
  <sheetData>
    <row r="1" spans="1:27" ht="18">
      <c r="A1" s="30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2"/>
    </row>
    <row r="2" ht="8.25" customHeight="1"/>
    <row r="3" ht="12.75">
      <c r="A3" s="2" t="s">
        <v>46</v>
      </c>
    </row>
    <row r="4" ht="12.75">
      <c r="A4" s="2" t="s">
        <v>55</v>
      </c>
    </row>
    <row r="5" ht="12.75">
      <c r="A5" s="2" t="s">
        <v>30</v>
      </c>
    </row>
    <row r="6" ht="12.75">
      <c r="A6" s="2" t="s">
        <v>53</v>
      </c>
    </row>
    <row r="7" ht="12.75">
      <c r="A7" s="2" t="s">
        <v>75</v>
      </c>
    </row>
    <row r="8" ht="8.25" customHeight="1"/>
    <row r="9" spans="1:27" ht="21.75" customHeight="1">
      <c r="A9" s="3" t="s">
        <v>29</v>
      </c>
      <c r="C9" s="27" t="s">
        <v>33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3:27" ht="21.75" customHeight="1">
      <c r="C10" s="34" t="s">
        <v>1</v>
      </c>
      <c r="D10" s="34"/>
      <c r="E10" s="34"/>
      <c r="F10" s="34"/>
      <c r="G10" s="34"/>
      <c r="H10" s="34"/>
      <c r="I10" s="34" t="s">
        <v>2</v>
      </c>
      <c r="J10" s="34"/>
      <c r="K10" s="34"/>
      <c r="L10" s="34"/>
      <c r="M10" s="34"/>
      <c r="N10" s="34"/>
      <c r="O10" s="34" t="s">
        <v>3</v>
      </c>
      <c r="P10" s="34"/>
      <c r="Q10" s="34"/>
      <c r="R10" s="34"/>
      <c r="S10" s="34"/>
      <c r="T10" s="34"/>
      <c r="U10" s="34" t="s">
        <v>8</v>
      </c>
      <c r="V10" s="34"/>
      <c r="W10" s="34"/>
      <c r="X10" s="34"/>
      <c r="Y10" s="34"/>
      <c r="Z10" s="34"/>
      <c r="AA10" s="8"/>
    </row>
    <row r="11" spans="1:27" s="3" customFormat="1" ht="26.25" customHeight="1">
      <c r="A11" s="5" t="s">
        <v>37</v>
      </c>
      <c r="B11" s="9"/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16</v>
      </c>
      <c r="P11" s="9">
        <v>17</v>
      </c>
      <c r="Q11" s="9">
        <v>18</v>
      </c>
      <c r="R11" s="9">
        <v>19</v>
      </c>
      <c r="S11" s="9">
        <v>20</v>
      </c>
      <c r="T11" s="9">
        <v>21</v>
      </c>
      <c r="U11" s="9">
        <v>23</v>
      </c>
      <c r="V11" s="9">
        <v>24</v>
      </c>
      <c r="W11" s="9">
        <v>25</v>
      </c>
      <c r="X11" s="9">
        <v>26</v>
      </c>
      <c r="Y11" s="9">
        <v>27</v>
      </c>
      <c r="Z11" s="9">
        <v>28</v>
      </c>
      <c r="AA11" s="11" t="s">
        <v>19</v>
      </c>
    </row>
    <row r="12" spans="1:27" ht="24" customHeight="1">
      <c r="A12" s="41" t="s">
        <v>12</v>
      </c>
      <c r="B12" s="9" t="s">
        <v>0</v>
      </c>
      <c r="C12" s="1">
        <v>20</v>
      </c>
      <c r="D12" s="1"/>
      <c r="E12" s="1"/>
      <c r="F12" s="1"/>
      <c r="G12" s="1"/>
      <c r="H12" s="1"/>
      <c r="I12" s="1">
        <v>25</v>
      </c>
      <c r="J12" s="1"/>
      <c r="K12" s="1"/>
      <c r="L12" s="1"/>
      <c r="M12" s="1"/>
      <c r="N12" s="1"/>
      <c r="O12" s="1">
        <v>30</v>
      </c>
      <c r="P12" s="1"/>
      <c r="Q12" s="1"/>
      <c r="R12" s="1"/>
      <c r="S12" s="1"/>
      <c r="T12" s="1"/>
      <c r="U12" s="1">
        <v>35</v>
      </c>
      <c r="V12" s="1"/>
      <c r="W12" s="1"/>
      <c r="X12" s="1"/>
      <c r="Y12" s="1"/>
      <c r="Z12" s="1"/>
      <c r="AA12" s="1">
        <v>35</v>
      </c>
    </row>
    <row r="13" spans="1:27" ht="24" customHeight="1">
      <c r="A13" s="41"/>
      <c r="B13" s="9" t="s">
        <v>41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4" customHeight="1">
      <c r="A14" s="41" t="s">
        <v>11</v>
      </c>
      <c r="B14" s="9" t="s">
        <v>0</v>
      </c>
      <c r="C14" s="1">
        <v>50</v>
      </c>
      <c r="D14" s="1"/>
      <c r="E14" s="1"/>
      <c r="F14" s="1"/>
      <c r="G14" s="1"/>
      <c r="H14" s="1"/>
      <c r="I14" s="1">
        <v>30</v>
      </c>
      <c r="J14" s="1"/>
      <c r="K14" s="1"/>
      <c r="L14" s="1"/>
      <c r="M14" s="1"/>
      <c r="N14" s="1"/>
      <c r="O14" s="1">
        <v>40</v>
      </c>
      <c r="P14" s="1"/>
      <c r="Q14" s="1"/>
      <c r="R14" s="1"/>
      <c r="S14" s="1"/>
      <c r="T14" s="1"/>
      <c r="U14" s="1">
        <v>50</v>
      </c>
      <c r="V14" s="1"/>
      <c r="W14" s="1"/>
      <c r="X14" s="1"/>
      <c r="Y14" s="1"/>
      <c r="Z14" s="1"/>
      <c r="AA14" s="1">
        <v>50</v>
      </c>
    </row>
    <row r="15" spans="1:27" ht="24" customHeight="1">
      <c r="A15" s="41"/>
      <c r="B15" s="9" t="s">
        <v>41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4" customHeight="1">
      <c r="A16" s="41" t="s">
        <v>43</v>
      </c>
      <c r="B16" s="9" t="s">
        <v>0</v>
      </c>
      <c r="C16" s="1">
        <v>40</v>
      </c>
      <c r="D16" s="1"/>
      <c r="E16" s="1"/>
      <c r="F16" s="1"/>
      <c r="G16" s="1"/>
      <c r="H16" s="1"/>
      <c r="I16" s="1">
        <v>50</v>
      </c>
      <c r="J16" s="1"/>
      <c r="K16" s="1"/>
      <c r="L16" s="1"/>
      <c r="M16" s="1"/>
      <c r="N16" s="1"/>
      <c r="O16" s="1">
        <v>50</v>
      </c>
      <c r="P16" s="1"/>
      <c r="Q16" s="1"/>
      <c r="R16" s="1"/>
      <c r="S16" s="1"/>
      <c r="T16" s="1"/>
      <c r="U16" s="1">
        <v>40</v>
      </c>
      <c r="V16" s="1"/>
      <c r="W16" s="1"/>
      <c r="X16" s="1"/>
      <c r="Y16" s="1"/>
      <c r="Z16" s="1"/>
      <c r="AA16" s="1">
        <v>40</v>
      </c>
    </row>
    <row r="17" spans="1:27" ht="24" customHeight="1">
      <c r="A17" s="41"/>
      <c r="B17" s="9" t="s">
        <v>41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4" customHeight="1">
      <c r="A18" s="42" t="s">
        <v>44</v>
      </c>
      <c r="B18" s="9" t="s">
        <v>0</v>
      </c>
      <c r="C18" s="1">
        <v>20</v>
      </c>
      <c r="D18" s="1"/>
      <c r="E18" s="1"/>
      <c r="F18" s="1"/>
      <c r="G18" s="1"/>
      <c r="H18" s="1"/>
      <c r="I18" s="1">
        <v>20</v>
      </c>
      <c r="J18" s="1"/>
      <c r="K18" s="1"/>
      <c r="L18" s="1"/>
      <c r="M18" s="1"/>
      <c r="N18" s="1"/>
      <c r="O18" s="1">
        <v>30</v>
      </c>
      <c r="P18" s="1"/>
      <c r="Q18" s="1"/>
      <c r="R18" s="1"/>
      <c r="S18" s="1"/>
      <c r="T18" s="1"/>
      <c r="U18" s="1">
        <v>32</v>
      </c>
      <c r="V18" s="1"/>
      <c r="W18" s="1"/>
      <c r="X18" s="1"/>
      <c r="Y18" s="1"/>
      <c r="Z18" s="1"/>
      <c r="AA18" s="1">
        <v>35</v>
      </c>
    </row>
    <row r="19" spans="1:27" ht="24" customHeight="1">
      <c r="A19" s="43"/>
      <c r="B19" s="9" t="s">
        <v>41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11" ht="12.75">
      <c r="B20" s="2" t="s">
        <v>10</v>
      </c>
      <c r="K20" s="2" t="s">
        <v>20</v>
      </c>
    </row>
    <row r="21" spans="2:11" ht="12.75">
      <c r="B21" s="2" t="s">
        <v>42</v>
      </c>
      <c r="K21" s="2" t="s">
        <v>34</v>
      </c>
    </row>
    <row r="23" ht="12.75">
      <c r="A23" s="3" t="s">
        <v>28</v>
      </c>
    </row>
    <row r="24" spans="2:14" ht="21" customHeight="1">
      <c r="B24" s="39" t="s">
        <v>76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2:14" ht="18.75" customHeight="1">
      <c r="B25" s="39" t="s">
        <v>21</v>
      </c>
      <c r="C25" s="39"/>
      <c r="D25" s="39"/>
      <c r="E25" s="39"/>
      <c r="F25" s="39"/>
      <c r="G25" s="1">
        <v>4</v>
      </c>
      <c r="H25" s="1">
        <v>6</v>
      </c>
      <c r="I25" s="1">
        <v>11</v>
      </c>
      <c r="J25" s="1">
        <v>13</v>
      </c>
      <c r="K25" s="1">
        <v>18</v>
      </c>
      <c r="L25" s="1">
        <v>20</v>
      </c>
      <c r="M25" s="1">
        <v>25</v>
      </c>
      <c r="N25" s="1">
        <v>27</v>
      </c>
    </row>
    <row r="26" spans="2:14" ht="19.5" customHeight="1">
      <c r="B26" s="45" t="s">
        <v>12</v>
      </c>
      <c r="C26" s="45"/>
      <c r="D26" s="45"/>
      <c r="E26" s="45"/>
      <c r="F26" s="45"/>
      <c r="G26" s="4">
        <v>10</v>
      </c>
      <c r="H26" s="4">
        <v>10</v>
      </c>
      <c r="I26" s="4">
        <v>15</v>
      </c>
      <c r="J26" s="4">
        <v>15</v>
      </c>
      <c r="K26" s="4">
        <v>20</v>
      </c>
      <c r="L26" s="4">
        <v>20</v>
      </c>
      <c r="M26" s="4">
        <v>20</v>
      </c>
      <c r="N26" s="4">
        <v>20</v>
      </c>
    </row>
    <row r="27" spans="2:14" ht="19.5" customHeight="1">
      <c r="B27" s="45" t="s">
        <v>11</v>
      </c>
      <c r="C27" s="45"/>
      <c r="D27" s="45"/>
      <c r="E27" s="45"/>
      <c r="F27" s="45"/>
      <c r="G27" s="4">
        <v>10</v>
      </c>
      <c r="H27" s="4">
        <v>10</v>
      </c>
      <c r="I27" s="4">
        <v>20</v>
      </c>
      <c r="J27" s="4">
        <v>20</v>
      </c>
      <c r="K27" s="4">
        <v>15</v>
      </c>
      <c r="L27" s="4">
        <v>15</v>
      </c>
      <c r="M27" s="4">
        <v>10</v>
      </c>
      <c r="N27" s="4">
        <v>10</v>
      </c>
    </row>
    <row r="28" spans="2:14" ht="19.5" customHeight="1">
      <c r="B28" s="13" t="s">
        <v>43</v>
      </c>
      <c r="C28" s="13"/>
      <c r="D28" s="13"/>
      <c r="E28" s="13"/>
      <c r="F28" s="13"/>
      <c r="G28" s="4">
        <v>30</v>
      </c>
      <c r="H28" s="4">
        <v>30</v>
      </c>
      <c r="I28" s="4">
        <v>10</v>
      </c>
      <c r="J28" s="4">
        <v>10</v>
      </c>
      <c r="K28" s="4">
        <v>5</v>
      </c>
      <c r="L28" s="4">
        <v>5</v>
      </c>
      <c r="M28" s="4">
        <v>10</v>
      </c>
      <c r="N28" s="4">
        <v>10</v>
      </c>
    </row>
    <row r="29" spans="2:29" ht="19.5" customHeight="1">
      <c r="B29" s="45" t="s">
        <v>45</v>
      </c>
      <c r="C29" s="45"/>
      <c r="D29" s="45"/>
      <c r="E29" s="45"/>
      <c r="F29" s="45"/>
      <c r="G29" s="4">
        <v>2</v>
      </c>
      <c r="H29" s="4">
        <v>2</v>
      </c>
      <c r="I29" s="4">
        <v>5</v>
      </c>
      <c r="J29" s="4">
        <v>5</v>
      </c>
      <c r="K29" s="4">
        <v>5</v>
      </c>
      <c r="L29" s="4">
        <v>5</v>
      </c>
      <c r="M29" s="4">
        <v>5</v>
      </c>
      <c r="N29" s="4">
        <v>5</v>
      </c>
      <c r="AB29" s="2">
        <v>30</v>
      </c>
      <c r="AC29" s="2" t="s">
        <v>27</v>
      </c>
    </row>
    <row r="30" spans="2:13" ht="5.25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2.75">
      <c r="A31" s="3" t="s">
        <v>74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ht="6.75" customHeight="1"/>
    <row r="33" spans="1:33" s="7" customFormat="1" ht="53.25" customHeight="1">
      <c r="A33" s="1" t="s">
        <v>18</v>
      </c>
      <c r="B33" s="37" t="s">
        <v>47</v>
      </c>
      <c r="C33" s="37"/>
      <c r="D33" s="37"/>
      <c r="E33" s="37" t="s">
        <v>22</v>
      </c>
      <c r="F33" s="37"/>
      <c r="G33" s="37"/>
      <c r="H33" s="37"/>
      <c r="I33" s="37" t="s">
        <v>23</v>
      </c>
      <c r="J33" s="37"/>
      <c r="K33" s="37"/>
      <c r="L33" s="37"/>
      <c r="M33" s="37"/>
      <c r="N33" s="37" t="s">
        <v>24</v>
      </c>
      <c r="O33" s="37"/>
      <c r="P33" s="37"/>
      <c r="Q33" s="37"/>
      <c r="R33" s="37" t="s">
        <v>50</v>
      </c>
      <c r="S33" s="37"/>
      <c r="T33" s="37"/>
      <c r="U33" s="37"/>
      <c r="V33" s="37" t="s">
        <v>51</v>
      </c>
      <c r="W33" s="37"/>
      <c r="X33" s="37"/>
      <c r="Y33" s="37" t="s">
        <v>52</v>
      </c>
      <c r="Z33" s="37"/>
      <c r="AA33" s="37"/>
      <c r="AB33" s="5" t="s">
        <v>48</v>
      </c>
      <c r="AC33" s="6" t="s">
        <v>4</v>
      </c>
      <c r="AD33" s="6" t="s">
        <v>5</v>
      </c>
      <c r="AE33" s="6" t="s">
        <v>6</v>
      </c>
      <c r="AF33" s="6" t="s">
        <v>7</v>
      </c>
      <c r="AG33" s="5" t="s">
        <v>49</v>
      </c>
    </row>
    <row r="34" spans="1:33" ht="35.25" customHeight="1">
      <c r="A34" s="12" t="s">
        <v>12</v>
      </c>
      <c r="B34" s="40"/>
      <c r="C34" s="40"/>
      <c r="D34" s="40"/>
      <c r="E34" s="40"/>
      <c r="F34" s="40"/>
      <c r="G34" s="40"/>
      <c r="H34" s="40"/>
      <c r="I34" s="44"/>
      <c r="J34" s="44"/>
      <c r="K34" s="44"/>
      <c r="L34" s="44"/>
      <c r="M34" s="44"/>
      <c r="N34" s="44"/>
      <c r="O34" s="44"/>
      <c r="P34" s="44"/>
      <c r="Q34" s="44"/>
      <c r="R34" s="40">
        <v>90</v>
      </c>
      <c r="S34" s="40"/>
      <c r="T34" s="40"/>
      <c r="U34" s="40"/>
      <c r="V34" s="40"/>
      <c r="W34" s="40"/>
      <c r="X34" s="40"/>
      <c r="Y34" s="40"/>
      <c r="Z34" s="40"/>
      <c r="AA34" s="40"/>
      <c r="AB34" s="6">
        <f>C12</f>
        <v>20</v>
      </c>
      <c r="AC34" s="6">
        <f>C12+(SUM(D13:H13))-I12</f>
        <v>-5</v>
      </c>
      <c r="AD34" s="6">
        <f>I12+SUM(J13:N13)-O12</f>
        <v>-5</v>
      </c>
      <c r="AE34" s="6">
        <f>O12+SUM(P13:T13)-U12</f>
        <v>-5</v>
      </c>
      <c r="AF34" s="6">
        <f>U12+SUM(V13:Y13)-AA12</f>
        <v>0</v>
      </c>
      <c r="AG34" s="6">
        <f>AA12</f>
        <v>35</v>
      </c>
    </row>
    <row r="35" spans="1:33" ht="35.25" customHeight="1">
      <c r="A35" s="12" t="s">
        <v>11</v>
      </c>
      <c r="B35" s="40"/>
      <c r="C35" s="40"/>
      <c r="D35" s="40"/>
      <c r="E35" s="40"/>
      <c r="F35" s="40"/>
      <c r="G35" s="40"/>
      <c r="H35" s="40"/>
      <c r="I35" s="44"/>
      <c r="J35" s="44"/>
      <c r="K35" s="44"/>
      <c r="L35" s="44"/>
      <c r="M35" s="44"/>
      <c r="N35" s="44"/>
      <c r="O35" s="44"/>
      <c r="P35" s="44"/>
      <c r="Q35" s="44"/>
      <c r="R35" s="40">
        <v>97</v>
      </c>
      <c r="S35" s="40"/>
      <c r="T35" s="40"/>
      <c r="U35" s="40"/>
      <c r="V35" s="40"/>
      <c r="W35" s="40"/>
      <c r="X35" s="40"/>
      <c r="Y35" s="40"/>
      <c r="Z35" s="40"/>
      <c r="AA35" s="40"/>
      <c r="AB35" s="6">
        <f>C14</f>
        <v>50</v>
      </c>
      <c r="AC35" s="6">
        <f>C14+(SUM(D15:H15))-I14</f>
        <v>20</v>
      </c>
      <c r="AD35" s="6">
        <f>I14+SUM(J15:N15)-O14</f>
        <v>-10</v>
      </c>
      <c r="AE35" s="6">
        <f>O14+SUM(P15:T15)-U14</f>
        <v>-10</v>
      </c>
      <c r="AF35" s="6">
        <f>U14+SUM(V15:Y15)-AA14</f>
        <v>0</v>
      </c>
      <c r="AG35" s="6">
        <f>AA14</f>
        <v>50</v>
      </c>
    </row>
    <row r="36" spans="1:33" ht="35.25" customHeight="1">
      <c r="A36" s="12" t="s">
        <v>43</v>
      </c>
      <c r="B36" s="40"/>
      <c r="C36" s="40"/>
      <c r="D36" s="40"/>
      <c r="E36" s="40"/>
      <c r="F36" s="40"/>
      <c r="G36" s="40"/>
      <c r="H36" s="40"/>
      <c r="I36" s="44"/>
      <c r="J36" s="44"/>
      <c r="K36" s="44"/>
      <c r="L36" s="44"/>
      <c r="M36" s="44"/>
      <c r="N36" s="44"/>
      <c r="O36" s="44"/>
      <c r="P36" s="44"/>
      <c r="Q36" s="44"/>
      <c r="R36" s="40">
        <v>80</v>
      </c>
      <c r="S36" s="40"/>
      <c r="T36" s="40"/>
      <c r="U36" s="40"/>
      <c r="V36" s="40"/>
      <c r="W36" s="40"/>
      <c r="X36" s="40"/>
      <c r="Y36" s="40"/>
      <c r="Z36" s="40"/>
      <c r="AA36" s="40"/>
      <c r="AB36" s="6">
        <f>C16</f>
        <v>40</v>
      </c>
      <c r="AC36" s="6">
        <f>C16+(SUM(D17:H17))-I16</f>
        <v>-10</v>
      </c>
      <c r="AD36" s="6">
        <f>I16+SUM(J17:N17)-O16</f>
        <v>0</v>
      </c>
      <c r="AE36" s="6">
        <f>O16+SUM(P17:T17)-U16</f>
        <v>10</v>
      </c>
      <c r="AF36" s="6">
        <f>U16+SUM(V17:Y17)-AA16</f>
        <v>0</v>
      </c>
      <c r="AG36" s="6">
        <f>AA16</f>
        <v>40</v>
      </c>
    </row>
    <row r="37" spans="1:33" ht="35.25" customHeight="1">
      <c r="A37" s="12" t="s">
        <v>44</v>
      </c>
      <c r="B37" s="40"/>
      <c r="C37" s="40"/>
      <c r="D37" s="40"/>
      <c r="E37" s="40"/>
      <c r="F37" s="40"/>
      <c r="G37" s="40"/>
      <c r="H37" s="40"/>
      <c r="I37" s="44"/>
      <c r="J37" s="44"/>
      <c r="K37" s="44"/>
      <c r="L37" s="44"/>
      <c r="M37" s="44"/>
      <c r="N37" s="44"/>
      <c r="O37" s="44"/>
      <c r="P37" s="44"/>
      <c r="Q37" s="44"/>
      <c r="R37" s="40">
        <v>19</v>
      </c>
      <c r="S37" s="40"/>
      <c r="T37" s="40"/>
      <c r="U37" s="40"/>
      <c r="V37" s="40"/>
      <c r="W37" s="40"/>
      <c r="X37" s="40"/>
      <c r="Y37" s="40"/>
      <c r="Z37" s="40"/>
      <c r="AA37" s="40"/>
      <c r="AB37" s="6">
        <f>C18</f>
        <v>20</v>
      </c>
      <c r="AC37" s="6">
        <f>C18+(SUM(D19:H19))-I18</f>
        <v>0</v>
      </c>
      <c r="AD37" s="6">
        <f>I18+SUM(J19:N19)-O18</f>
        <v>-10</v>
      </c>
      <c r="AE37" s="6">
        <f>O18+SUM(P19:T19)-U18</f>
        <v>-2</v>
      </c>
      <c r="AF37" s="6">
        <f>U18+SUM(V19:Y19)-AA18</f>
        <v>-3</v>
      </c>
      <c r="AG37" s="6">
        <f>AA18</f>
        <v>35</v>
      </c>
    </row>
    <row r="38" spans="1:27" ht="35.25" customHeight="1">
      <c r="A38" s="5" t="s">
        <v>26</v>
      </c>
      <c r="B38" s="40"/>
      <c r="C38" s="40"/>
      <c r="D38" s="40"/>
      <c r="E38" s="40"/>
      <c r="F38" s="40"/>
      <c r="G38" s="40"/>
      <c r="H38" s="40"/>
      <c r="I38" s="44"/>
      <c r="J38" s="44"/>
      <c r="K38" s="44"/>
      <c r="L38" s="44"/>
      <c r="M38" s="44"/>
      <c r="N38" s="44"/>
      <c r="O38" s="44"/>
      <c r="P38" s="44"/>
      <c r="Q38" s="44"/>
      <c r="R38" s="40">
        <f>SUM(R34:U37)</f>
        <v>286</v>
      </c>
      <c r="S38" s="40"/>
      <c r="T38" s="40"/>
      <c r="U38" s="40"/>
      <c r="V38" s="40"/>
      <c r="W38" s="40"/>
      <c r="X38" s="40"/>
      <c r="Y38" s="40"/>
      <c r="Z38" s="40"/>
      <c r="AA38" s="40"/>
    </row>
    <row r="39" spans="29:32" ht="12.75">
      <c r="AC39" s="10"/>
      <c r="AD39" s="10"/>
      <c r="AE39" s="10"/>
      <c r="AF39" s="10"/>
    </row>
  </sheetData>
  <mergeCells count="57">
    <mergeCell ref="R38:U38"/>
    <mergeCell ref="V38:X38"/>
    <mergeCell ref="Y38:AA38"/>
    <mergeCell ref="B38:D38"/>
    <mergeCell ref="E38:H38"/>
    <mergeCell ref="I38:M38"/>
    <mergeCell ref="N38:Q38"/>
    <mergeCell ref="R33:U33"/>
    <mergeCell ref="R34:U34"/>
    <mergeCell ref="R35:U35"/>
    <mergeCell ref="R36:U36"/>
    <mergeCell ref="B24:N24"/>
    <mergeCell ref="B25:F25"/>
    <mergeCell ref="B36:D36"/>
    <mergeCell ref="B37:D37"/>
    <mergeCell ref="E33:H33"/>
    <mergeCell ref="B26:F26"/>
    <mergeCell ref="B27:F27"/>
    <mergeCell ref="B29:F29"/>
    <mergeCell ref="E34:H34"/>
    <mergeCell ref="E35:H35"/>
    <mergeCell ref="V34:X34"/>
    <mergeCell ref="V35:X35"/>
    <mergeCell ref="V36:X36"/>
    <mergeCell ref="R37:U37"/>
    <mergeCell ref="V37:X37"/>
    <mergeCell ref="B33:D33"/>
    <mergeCell ref="B34:D34"/>
    <mergeCell ref="B35:D35"/>
    <mergeCell ref="E36:H36"/>
    <mergeCell ref="E37:H37"/>
    <mergeCell ref="N37:Q37"/>
    <mergeCell ref="V33:X33"/>
    <mergeCell ref="Y33:AA33"/>
    <mergeCell ref="Y34:AA34"/>
    <mergeCell ref="Y35:AA35"/>
    <mergeCell ref="Y36:AA36"/>
    <mergeCell ref="Y37:AA37"/>
    <mergeCell ref="I35:M35"/>
    <mergeCell ref="I34:M34"/>
    <mergeCell ref="I33:M33"/>
    <mergeCell ref="I36:M36"/>
    <mergeCell ref="I37:M37"/>
    <mergeCell ref="N33:Q33"/>
    <mergeCell ref="N34:Q34"/>
    <mergeCell ref="N35:Q35"/>
    <mergeCell ref="N36:Q36"/>
    <mergeCell ref="A12:A13"/>
    <mergeCell ref="A14:A15"/>
    <mergeCell ref="A16:A17"/>
    <mergeCell ref="A18:A19"/>
    <mergeCell ref="C9:AA9"/>
    <mergeCell ref="A1:AA1"/>
    <mergeCell ref="C10:H10"/>
    <mergeCell ref="I10:N10"/>
    <mergeCell ref="O10:T10"/>
    <mergeCell ref="U10:Z10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9"/>
  <sheetViews>
    <sheetView workbookViewId="0" topLeftCell="A34">
      <selection activeCell="X40" sqref="X40"/>
    </sheetView>
  </sheetViews>
  <sheetFormatPr defaultColWidth="11.421875" defaultRowHeight="12.75"/>
  <cols>
    <col min="1" max="1" width="10.00390625" style="2" customWidth="1"/>
    <col min="2" max="2" width="3.421875" style="2" customWidth="1"/>
    <col min="3" max="26" width="3.57421875" style="2" customWidth="1"/>
    <col min="27" max="27" width="3.00390625" style="2" customWidth="1"/>
    <col min="28" max="28" width="7.8515625" style="2" customWidth="1"/>
    <col min="29" max="29" width="7.7109375" style="2" customWidth="1"/>
    <col min="30" max="30" width="7.8515625" style="2" customWidth="1"/>
    <col min="31" max="31" width="9.57421875" style="2" customWidth="1"/>
    <col min="32" max="36" width="9.140625" style="2" customWidth="1"/>
    <col min="37" max="16384" width="2.8515625" style="2" customWidth="1"/>
  </cols>
  <sheetData>
    <row r="1" spans="1:27" ht="18">
      <c r="A1" s="30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2"/>
    </row>
    <row r="2" ht="8.25" customHeight="1"/>
    <row r="3" ht="12.75">
      <c r="A3" s="2" t="s">
        <v>46</v>
      </c>
    </row>
    <row r="4" ht="12.75">
      <c r="A4" s="2" t="s">
        <v>55</v>
      </c>
    </row>
    <row r="5" ht="12.75">
      <c r="A5" s="2" t="s">
        <v>30</v>
      </c>
    </row>
    <row r="6" ht="12.75">
      <c r="A6" s="2" t="s">
        <v>53</v>
      </c>
    </row>
    <row r="7" ht="12.75">
      <c r="A7" s="2" t="s">
        <v>54</v>
      </c>
    </row>
    <row r="8" ht="8.25" customHeight="1"/>
    <row r="9" spans="1:27" ht="21.75" customHeight="1">
      <c r="A9" s="3" t="s">
        <v>29</v>
      </c>
      <c r="C9" s="27" t="s">
        <v>33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3:27" ht="21.75" customHeight="1">
      <c r="C10" s="34" t="s">
        <v>1</v>
      </c>
      <c r="D10" s="34"/>
      <c r="E10" s="34"/>
      <c r="F10" s="34"/>
      <c r="G10" s="34"/>
      <c r="H10" s="34"/>
      <c r="I10" s="34" t="s">
        <v>2</v>
      </c>
      <c r="J10" s="34"/>
      <c r="K10" s="34"/>
      <c r="L10" s="34"/>
      <c r="M10" s="34"/>
      <c r="N10" s="34"/>
      <c r="O10" s="34" t="s">
        <v>3</v>
      </c>
      <c r="P10" s="34"/>
      <c r="Q10" s="34"/>
      <c r="R10" s="34"/>
      <c r="S10" s="34"/>
      <c r="T10" s="34"/>
      <c r="U10" s="34" t="s">
        <v>8</v>
      </c>
      <c r="V10" s="34"/>
      <c r="W10" s="34"/>
      <c r="X10" s="34"/>
      <c r="Y10" s="34"/>
      <c r="Z10" s="34"/>
      <c r="AA10" s="8"/>
    </row>
    <row r="11" spans="1:27" s="3" customFormat="1" ht="26.25" customHeight="1">
      <c r="A11" s="5" t="s">
        <v>37</v>
      </c>
      <c r="B11" s="9"/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16</v>
      </c>
      <c r="P11" s="9">
        <v>17</v>
      </c>
      <c r="Q11" s="9">
        <v>18</v>
      </c>
      <c r="R11" s="9">
        <v>19</v>
      </c>
      <c r="S11" s="9">
        <v>20</v>
      </c>
      <c r="T11" s="9">
        <v>21</v>
      </c>
      <c r="U11" s="9">
        <v>23</v>
      </c>
      <c r="V11" s="9">
        <v>24</v>
      </c>
      <c r="W11" s="9">
        <v>25</v>
      </c>
      <c r="X11" s="9">
        <v>26</v>
      </c>
      <c r="Y11" s="9">
        <v>27</v>
      </c>
      <c r="Z11" s="9">
        <v>28</v>
      </c>
      <c r="AA11" s="11" t="s">
        <v>19</v>
      </c>
    </row>
    <row r="12" spans="1:27" ht="24" customHeight="1">
      <c r="A12" s="41" t="s">
        <v>12</v>
      </c>
      <c r="B12" s="9" t="s">
        <v>0</v>
      </c>
      <c r="C12" s="1">
        <v>20</v>
      </c>
      <c r="D12" s="1"/>
      <c r="E12" s="1"/>
      <c r="F12" s="1"/>
      <c r="G12" s="1"/>
      <c r="H12" s="1"/>
      <c r="I12" s="1">
        <v>25</v>
      </c>
      <c r="J12" s="1"/>
      <c r="K12" s="1"/>
      <c r="L12" s="1"/>
      <c r="M12" s="1"/>
      <c r="N12" s="1"/>
      <c r="O12" s="1">
        <v>30</v>
      </c>
      <c r="P12" s="1"/>
      <c r="Q12" s="1"/>
      <c r="R12" s="1"/>
      <c r="S12" s="1"/>
      <c r="T12" s="1"/>
      <c r="U12" s="1">
        <v>35</v>
      </c>
      <c r="V12" s="1"/>
      <c r="W12" s="1"/>
      <c r="X12" s="1"/>
      <c r="Y12" s="1"/>
      <c r="Z12" s="1"/>
      <c r="AA12" s="1">
        <v>35</v>
      </c>
    </row>
    <row r="13" spans="1:27" ht="24" customHeight="1">
      <c r="A13" s="41"/>
      <c r="B13" s="9" t="s">
        <v>41</v>
      </c>
      <c r="C13" s="1"/>
      <c r="D13" s="1"/>
      <c r="E13" s="1">
        <v>10</v>
      </c>
      <c r="F13" s="1"/>
      <c r="G13" s="1">
        <v>10</v>
      </c>
      <c r="H13" s="1"/>
      <c r="I13" s="1"/>
      <c r="J13" s="1"/>
      <c r="K13" s="1">
        <v>15</v>
      </c>
      <c r="L13" s="1"/>
      <c r="M13" s="1">
        <v>15</v>
      </c>
      <c r="N13" s="1"/>
      <c r="O13" s="1"/>
      <c r="P13" s="1"/>
      <c r="Q13" s="1">
        <v>20</v>
      </c>
      <c r="R13" s="1"/>
      <c r="S13" s="1">
        <v>20</v>
      </c>
      <c r="T13" s="1"/>
      <c r="U13" s="1"/>
      <c r="V13" s="1"/>
      <c r="W13" s="1">
        <v>20</v>
      </c>
      <c r="X13" s="1"/>
      <c r="Y13" s="1">
        <v>20</v>
      </c>
      <c r="Z13" s="1"/>
      <c r="AA13" s="1"/>
    </row>
    <row r="14" spans="1:27" ht="24" customHeight="1">
      <c r="A14" s="41" t="s">
        <v>11</v>
      </c>
      <c r="B14" s="9" t="s">
        <v>0</v>
      </c>
      <c r="C14" s="1">
        <v>50</v>
      </c>
      <c r="D14" s="1"/>
      <c r="E14" s="1"/>
      <c r="F14" s="1"/>
      <c r="G14" s="1"/>
      <c r="H14" s="1"/>
      <c r="I14" s="1">
        <v>30</v>
      </c>
      <c r="J14" s="1"/>
      <c r="K14" s="1"/>
      <c r="L14" s="1"/>
      <c r="M14" s="1"/>
      <c r="N14" s="1"/>
      <c r="O14" s="1">
        <v>40</v>
      </c>
      <c r="P14" s="1"/>
      <c r="Q14" s="1"/>
      <c r="R14" s="1"/>
      <c r="S14" s="1"/>
      <c r="T14" s="1"/>
      <c r="U14" s="1">
        <v>50</v>
      </c>
      <c r="V14" s="1"/>
      <c r="W14" s="1"/>
      <c r="X14" s="1"/>
      <c r="Y14" s="1"/>
      <c r="Z14" s="1"/>
      <c r="AA14" s="1">
        <v>50</v>
      </c>
    </row>
    <row r="15" spans="1:27" ht="24" customHeight="1">
      <c r="A15" s="41"/>
      <c r="B15" s="9" t="s">
        <v>41</v>
      </c>
      <c r="C15" s="1"/>
      <c r="D15" s="1"/>
      <c r="E15" s="1">
        <v>10</v>
      </c>
      <c r="F15" s="1"/>
      <c r="G15" s="1">
        <v>10</v>
      </c>
      <c r="H15" s="1"/>
      <c r="I15" s="1"/>
      <c r="J15" s="1"/>
      <c r="K15" s="1">
        <v>20</v>
      </c>
      <c r="L15" s="1"/>
      <c r="M15" s="1">
        <v>20</v>
      </c>
      <c r="N15" s="1"/>
      <c r="O15" s="1"/>
      <c r="P15" s="1"/>
      <c r="Q15" s="1">
        <v>15</v>
      </c>
      <c r="R15" s="1"/>
      <c r="S15" s="1">
        <v>15</v>
      </c>
      <c r="T15" s="1"/>
      <c r="U15" s="1"/>
      <c r="V15" s="1"/>
      <c r="W15" s="1">
        <v>10</v>
      </c>
      <c r="X15" s="1"/>
      <c r="Y15" s="1">
        <v>10</v>
      </c>
      <c r="Z15" s="1"/>
      <c r="AA15" s="1"/>
    </row>
    <row r="16" spans="1:27" ht="24" customHeight="1">
      <c r="A16" s="41" t="s">
        <v>43</v>
      </c>
      <c r="B16" s="9" t="s">
        <v>0</v>
      </c>
      <c r="C16" s="1">
        <v>40</v>
      </c>
      <c r="D16" s="1"/>
      <c r="E16" s="1"/>
      <c r="F16" s="1"/>
      <c r="G16" s="1"/>
      <c r="H16" s="1"/>
      <c r="I16" s="1">
        <v>50</v>
      </c>
      <c r="J16" s="1"/>
      <c r="K16" s="1"/>
      <c r="L16" s="1"/>
      <c r="M16" s="1"/>
      <c r="N16" s="1"/>
      <c r="O16" s="1">
        <v>50</v>
      </c>
      <c r="P16" s="1"/>
      <c r="Q16" s="1"/>
      <c r="R16" s="1"/>
      <c r="S16" s="1"/>
      <c r="T16" s="1"/>
      <c r="U16" s="1">
        <v>40</v>
      </c>
      <c r="V16" s="1"/>
      <c r="W16" s="1"/>
      <c r="X16" s="1"/>
      <c r="Y16" s="1"/>
      <c r="Z16" s="1"/>
      <c r="AA16" s="1">
        <v>40</v>
      </c>
    </row>
    <row r="17" spans="1:27" ht="24" customHeight="1">
      <c r="A17" s="41"/>
      <c r="B17" s="9" t="s">
        <v>41</v>
      </c>
      <c r="C17" s="1"/>
      <c r="D17" s="1"/>
      <c r="E17" s="1">
        <v>30</v>
      </c>
      <c r="F17" s="1"/>
      <c r="G17" s="1">
        <v>30</v>
      </c>
      <c r="H17" s="1"/>
      <c r="I17" s="1"/>
      <c r="J17" s="1"/>
      <c r="K17" s="1">
        <v>10</v>
      </c>
      <c r="L17" s="1"/>
      <c r="M17" s="1">
        <v>10</v>
      </c>
      <c r="N17" s="1"/>
      <c r="O17" s="1"/>
      <c r="P17" s="1"/>
      <c r="Q17" s="1">
        <v>5</v>
      </c>
      <c r="R17" s="1"/>
      <c r="S17" s="1">
        <v>5</v>
      </c>
      <c r="T17" s="1"/>
      <c r="U17" s="1"/>
      <c r="V17" s="1"/>
      <c r="W17" s="1">
        <v>10</v>
      </c>
      <c r="X17" s="1"/>
      <c r="Y17" s="1">
        <v>10</v>
      </c>
      <c r="Z17" s="1"/>
      <c r="AA17" s="1"/>
    </row>
    <row r="18" spans="1:27" ht="24" customHeight="1">
      <c r="A18" s="42" t="s">
        <v>44</v>
      </c>
      <c r="B18" s="9" t="s">
        <v>0</v>
      </c>
      <c r="C18" s="1">
        <v>20</v>
      </c>
      <c r="D18" s="1"/>
      <c r="E18" s="1"/>
      <c r="F18" s="1"/>
      <c r="G18" s="1"/>
      <c r="H18" s="1"/>
      <c r="I18" s="1">
        <v>20</v>
      </c>
      <c r="J18" s="1"/>
      <c r="K18" s="1"/>
      <c r="L18" s="1"/>
      <c r="M18" s="1"/>
      <c r="N18" s="1"/>
      <c r="O18" s="1">
        <v>30</v>
      </c>
      <c r="P18" s="1"/>
      <c r="Q18" s="1"/>
      <c r="R18" s="1"/>
      <c r="S18" s="1"/>
      <c r="T18" s="1"/>
      <c r="U18" s="1">
        <v>32</v>
      </c>
      <c r="V18" s="1"/>
      <c r="W18" s="1"/>
      <c r="X18" s="1"/>
      <c r="Y18" s="1"/>
      <c r="Z18" s="1"/>
      <c r="AA18" s="1">
        <v>35</v>
      </c>
    </row>
    <row r="19" spans="1:27" ht="24" customHeight="1">
      <c r="A19" s="43"/>
      <c r="B19" s="9" t="s">
        <v>41</v>
      </c>
      <c r="C19" s="1"/>
      <c r="D19" s="1"/>
      <c r="E19" s="1">
        <v>2</v>
      </c>
      <c r="F19" s="1"/>
      <c r="G19" s="1">
        <v>2</v>
      </c>
      <c r="H19" s="1"/>
      <c r="I19" s="1"/>
      <c r="J19" s="1"/>
      <c r="K19" s="1">
        <v>5</v>
      </c>
      <c r="L19" s="1"/>
      <c r="M19" s="1">
        <v>5</v>
      </c>
      <c r="N19" s="1"/>
      <c r="O19" s="1"/>
      <c r="P19" s="1"/>
      <c r="Q19" s="1">
        <v>5</v>
      </c>
      <c r="R19" s="1"/>
      <c r="S19" s="1">
        <v>5</v>
      </c>
      <c r="T19" s="1"/>
      <c r="U19" s="1"/>
      <c r="V19" s="1"/>
      <c r="W19" s="1">
        <v>5</v>
      </c>
      <c r="X19" s="1"/>
      <c r="Y19" s="1">
        <v>5</v>
      </c>
      <c r="Z19" s="1"/>
      <c r="AA19" s="1"/>
    </row>
    <row r="20" spans="2:11" ht="12.75">
      <c r="B20" s="2" t="s">
        <v>10</v>
      </c>
      <c r="K20" s="2" t="s">
        <v>20</v>
      </c>
    </row>
    <row r="21" spans="2:11" ht="12.75">
      <c r="B21" s="2" t="s">
        <v>42</v>
      </c>
      <c r="K21" s="2" t="s">
        <v>34</v>
      </c>
    </row>
    <row r="23" ht="12.75">
      <c r="A23" s="3" t="s">
        <v>28</v>
      </c>
    </row>
    <row r="24" spans="2:14" ht="21" customHeight="1">
      <c r="B24" s="39" t="s">
        <v>38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2:14" ht="18.75" customHeight="1">
      <c r="B25" s="39" t="s">
        <v>21</v>
      </c>
      <c r="C25" s="39"/>
      <c r="D25" s="39"/>
      <c r="E25" s="39"/>
      <c r="F25" s="39"/>
      <c r="G25" s="1">
        <v>4</v>
      </c>
      <c r="H25" s="1">
        <v>6</v>
      </c>
      <c r="I25" s="1">
        <v>11</v>
      </c>
      <c r="J25" s="1">
        <v>13</v>
      </c>
      <c r="K25" s="1">
        <v>18</v>
      </c>
      <c r="L25" s="1">
        <v>20</v>
      </c>
      <c r="M25" s="1">
        <v>25</v>
      </c>
      <c r="N25" s="1">
        <v>27</v>
      </c>
    </row>
    <row r="26" spans="2:14" ht="19.5" customHeight="1">
      <c r="B26" s="45" t="s">
        <v>12</v>
      </c>
      <c r="C26" s="45"/>
      <c r="D26" s="45"/>
      <c r="E26" s="45"/>
      <c r="F26" s="45"/>
      <c r="G26" s="4">
        <v>10</v>
      </c>
      <c r="H26" s="4">
        <v>10</v>
      </c>
      <c r="I26" s="4">
        <v>15</v>
      </c>
      <c r="J26" s="4">
        <v>15</v>
      </c>
      <c r="K26" s="4">
        <v>20</v>
      </c>
      <c r="L26" s="4">
        <v>20</v>
      </c>
      <c r="M26" s="4">
        <v>20</v>
      </c>
      <c r="N26" s="4">
        <v>20</v>
      </c>
    </row>
    <row r="27" spans="2:14" ht="19.5" customHeight="1">
      <c r="B27" s="45" t="s">
        <v>11</v>
      </c>
      <c r="C27" s="45"/>
      <c r="D27" s="45"/>
      <c r="E27" s="45"/>
      <c r="F27" s="45"/>
      <c r="G27" s="4">
        <v>10</v>
      </c>
      <c r="H27" s="4">
        <v>10</v>
      </c>
      <c r="I27" s="4">
        <v>20</v>
      </c>
      <c r="J27" s="4">
        <v>20</v>
      </c>
      <c r="K27" s="4">
        <v>15</v>
      </c>
      <c r="L27" s="4">
        <v>15</v>
      </c>
      <c r="M27" s="4">
        <v>10</v>
      </c>
      <c r="N27" s="4">
        <v>10</v>
      </c>
    </row>
    <row r="28" spans="2:14" ht="19.5" customHeight="1">
      <c r="B28" s="13" t="s">
        <v>43</v>
      </c>
      <c r="C28" s="13"/>
      <c r="D28" s="13"/>
      <c r="E28" s="13"/>
      <c r="F28" s="13"/>
      <c r="G28" s="4">
        <v>30</v>
      </c>
      <c r="H28" s="4">
        <v>30</v>
      </c>
      <c r="I28" s="4">
        <v>10</v>
      </c>
      <c r="J28" s="4">
        <v>10</v>
      </c>
      <c r="K28" s="4">
        <v>5</v>
      </c>
      <c r="L28" s="4">
        <v>5</v>
      </c>
      <c r="M28" s="4">
        <v>10</v>
      </c>
      <c r="N28" s="4">
        <v>10</v>
      </c>
    </row>
    <row r="29" spans="2:29" ht="19.5" customHeight="1">
      <c r="B29" s="45" t="s">
        <v>45</v>
      </c>
      <c r="C29" s="45"/>
      <c r="D29" s="45"/>
      <c r="E29" s="45"/>
      <c r="F29" s="45"/>
      <c r="G29" s="4">
        <v>2</v>
      </c>
      <c r="H29" s="4">
        <v>2</v>
      </c>
      <c r="I29" s="4">
        <v>5</v>
      </c>
      <c r="J29" s="4">
        <v>5</v>
      </c>
      <c r="K29" s="4">
        <v>5</v>
      </c>
      <c r="L29" s="4">
        <v>5</v>
      </c>
      <c r="M29" s="4">
        <v>5</v>
      </c>
      <c r="N29" s="4">
        <v>5</v>
      </c>
      <c r="AB29" s="2">
        <v>30</v>
      </c>
      <c r="AC29" s="2" t="s">
        <v>27</v>
      </c>
    </row>
    <row r="30" spans="2:13" ht="5.25" customHeight="1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2.75">
      <c r="A31" s="3" t="s">
        <v>74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ht="6.75" customHeight="1"/>
    <row r="33" spans="1:33" s="7" customFormat="1" ht="53.25" customHeight="1">
      <c r="A33" s="1" t="s">
        <v>18</v>
      </c>
      <c r="B33" s="37" t="s">
        <v>47</v>
      </c>
      <c r="C33" s="37"/>
      <c r="D33" s="37"/>
      <c r="E33" s="37" t="s">
        <v>22</v>
      </c>
      <c r="F33" s="37"/>
      <c r="G33" s="37"/>
      <c r="H33" s="37"/>
      <c r="I33" s="37" t="s">
        <v>23</v>
      </c>
      <c r="J33" s="37"/>
      <c r="K33" s="37"/>
      <c r="L33" s="37"/>
      <c r="M33" s="37"/>
      <c r="N33" s="37" t="s">
        <v>24</v>
      </c>
      <c r="O33" s="37"/>
      <c r="P33" s="37"/>
      <c r="Q33" s="37"/>
      <c r="R33" s="37" t="s">
        <v>50</v>
      </c>
      <c r="S33" s="37"/>
      <c r="T33" s="37"/>
      <c r="U33" s="37"/>
      <c r="V33" s="37" t="s">
        <v>51</v>
      </c>
      <c r="W33" s="37"/>
      <c r="X33" s="37"/>
      <c r="Y33" s="37" t="s">
        <v>52</v>
      </c>
      <c r="Z33" s="37"/>
      <c r="AA33" s="37"/>
      <c r="AB33" s="5" t="s">
        <v>48</v>
      </c>
      <c r="AC33" s="6" t="s">
        <v>4</v>
      </c>
      <c r="AD33" s="6" t="s">
        <v>5</v>
      </c>
      <c r="AE33" s="6" t="s">
        <v>6</v>
      </c>
      <c r="AF33" s="6" t="s">
        <v>7</v>
      </c>
      <c r="AG33" s="5" t="s">
        <v>49</v>
      </c>
    </row>
    <row r="34" spans="1:33" ht="35.25" customHeight="1">
      <c r="A34" s="12" t="s">
        <v>12</v>
      </c>
      <c r="B34" s="40">
        <f>SUM(AC34:AF34)</f>
        <v>115</v>
      </c>
      <c r="C34" s="40"/>
      <c r="D34" s="40"/>
      <c r="E34" s="40">
        <f>(C12+AA12)/2</f>
        <v>27.5</v>
      </c>
      <c r="F34" s="40"/>
      <c r="G34" s="40"/>
      <c r="H34" s="40"/>
      <c r="I34" s="44">
        <f>B34/E34</f>
        <v>4.181818181818182</v>
      </c>
      <c r="J34" s="44"/>
      <c r="K34" s="44"/>
      <c r="L34" s="44"/>
      <c r="M34" s="44"/>
      <c r="N34" s="44">
        <f>$AB$29/I34</f>
        <v>7.173913043478261</v>
      </c>
      <c r="O34" s="44"/>
      <c r="P34" s="44"/>
      <c r="Q34" s="44"/>
      <c r="R34" s="40">
        <v>90</v>
      </c>
      <c r="S34" s="40"/>
      <c r="T34" s="40"/>
      <c r="U34" s="40"/>
      <c r="V34" s="40">
        <v>10</v>
      </c>
      <c r="W34" s="40"/>
      <c r="X34" s="40"/>
      <c r="Y34" s="40">
        <f>B34-R34-V34</f>
        <v>15</v>
      </c>
      <c r="Z34" s="40"/>
      <c r="AA34" s="40"/>
      <c r="AB34" s="6">
        <f>C12</f>
        <v>20</v>
      </c>
      <c r="AC34" s="6">
        <f>C12+(SUM(D13:H13))-I12</f>
        <v>15</v>
      </c>
      <c r="AD34" s="6">
        <f>I12+SUM(J13:N13)-O12</f>
        <v>25</v>
      </c>
      <c r="AE34" s="6">
        <f>O12+SUM(P13:T13)-U12</f>
        <v>35</v>
      </c>
      <c r="AF34" s="6">
        <f>U12+SUM(V13:Y13)-AA12</f>
        <v>40</v>
      </c>
      <c r="AG34" s="6">
        <f>AA12</f>
        <v>35</v>
      </c>
    </row>
    <row r="35" spans="1:33" ht="35.25" customHeight="1">
      <c r="A35" s="12" t="s">
        <v>11</v>
      </c>
      <c r="B35" s="40">
        <f>SUM(AC35:AF35)</f>
        <v>110</v>
      </c>
      <c r="C35" s="40"/>
      <c r="D35" s="40"/>
      <c r="E35" s="40">
        <f>(C14+AA14)/2</f>
        <v>50</v>
      </c>
      <c r="F35" s="40"/>
      <c r="G35" s="40"/>
      <c r="H35" s="40"/>
      <c r="I35" s="44">
        <f>B35/E35</f>
        <v>2.2</v>
      </c>
      <c r="J35" s="44"/>
      <c r="K35" s="44"/>
      <c r="L35" s="44"/>
      <c r="M35" s="44"/>
      <c r="N35" s="44">
        <f>$AB$29/I35</f>
        <v>13.636363636363635</v>
      </c>
      <c r="O35" s="44"/>
      <c r="P35" s="44"/>
      <c r="Q35" s="44"/>
      <c r="R35" s="40">
        <v>97</v>
      </c>
      <c r="S35" s="40"/>
      <c r="T35" s="40"/>
      <c r="U35" s="40"/>
      <c r="V35" s="40">
        <v>5</v>
      </c>
      <c r="W35" s="40"/>
      <c r="X35" s="40"/>
      <c r="Y35" s="40">
        <f>B35-R35-V35</f>
        <v>8</v>
      </c>
      <c r="Z35" s="40"/>
      <c r="AA35" s="40"/>
      <c r="AB35" s="6">
        <f>C14</f>
        <v>50</v>
      </c>
      <c r="AC35" s="6">
        <f>C14+(SUM(D15:H15))-I14</f>
        <v>40</v>
      </c>
      <c r="AD35" s="6">
        <f>I14+SUM(J15:N15)-O14</f>
        <v>30</v>
      </c>
      <c r="AE35" s="6">
        <f>O14+SUM(P15:T15)-U14</f>
        <v>20</v>
      </c>
      <c r="AF35" s="6">
        <f>U14+SUM(V15:Y15)-AA14</f>
        <v>20</v>
      </c>
      <c r="AG35" s="6">
        <f>AA14</f>
        <v>50</v>
      </c>
    </row>
    <row r="36" spans="1:33" ht="35.25" customHeight="1">
      <c r="A36" s="12" t="s">
        <v>43</v>
      </c>
      <c r="B36" s="40">
        <f>SUM(AC36:AF36)</f>
        <v>110</v>
      </c>
      <c r="C36" s="40"/>
      <c r="D36" s="40"/>
      <c r="E36" s="40">
        <f>(C16+AA16)/2</f>
        <v>40</v>
      </c>
      <c r="F36" s="40"/>
      <c r="G36" s="40"/>
      <c r="H36" s="40"/>
      <c r="I36" s="44">
        <f>B36/E36</f>
        <v>2.75</v>
      </c>
      <c r="J36" s="44"/>
      <c r="K36" s="44"/>
      <c r="L36" s="44"/>
      <c r="M36" s="44"/>
      <c r="N36" s="44">
        <f>$AB$29/I36</f>
        <v>10.909090909090908</v>
      </c>
      <c r="O36" s="44"/>
      <c r="P36" s="44"/>
      <c r="Q36" s="44"/>
      <c r="R36" s="40">
        <v>80</v>
      </c>
      <c r="S36" s="40"/>
      <c r="T36" s="40"/>
      <c r="U36" s="40"/>
      <c r="V36" s="40">
        <v>4</v>
      </c>
      <c r="W36" s="40"/>
      <c r="X36" s="40"/>
      <c r="Y36" s="40">
        <f>B36-R36-V36</f>
        <v>26</v>
      </c>
      <c r="Z36" s="40"/>
      <c r="AA36" s="40"/>
      <c r="AB36" s="6">
        <f>C16</f>
        <v>40</v>
      </c>
      <c r="AC36" s="6">
        <f>C16+(SUM(D17:H17))-I16</f>
        <v>50</v>
      </c>
      <c r="AD36" s="6">
        <f>I16+SUM(J17:N17)-O16</f>
        <v>20</v>
      </c>
      <c r="AE36" s="6">
        <f>O16+SUM(P17:T17)-U16</f>
        <v>20</v>
      </c>
      <c r="AF36" s="6">
        <f>U16+SUM(V17:Y17)-AA16</f>
        <v>20</v>
      </c>
      <c r="AG36" s="6">
        <f>AA16</f>
        <v>40</v>
      </c>
    </row>
    <row r="37" spans="1:33" ht="35.25" customHeight="1">
      <c r="A37" s="12" t="s">
        <v>44</v>
      </c>
      <c r="B37" s="40">
        <f>SUM(AC37:AF37)</f>
        <v>19</v>
      </c>
      <c r="C37" s="40"/>
      <c r="D37" s="40"/>
      <c r="E37" s="40">
        <f>(C18+AA18)/2</f>
        <v>27.5</v>
      </c>
      <c r="F37" s="40"/>
      <c r="G37" s="40"/>
      <c r="H37" s="40"/>
      <c r="I37" s="44">
        <f>B37/E37</f>
        <v>0.6909090909090909</v>
      </c>
      <c r="J37" s="44"/>
      <c r="K37" s="44"/>
      <c r="L37" s="44"/>
      <c r="M37" s="44"/>
      <c r="N37" s="44">
        <f>$AB$29/I37</f>
        <v>43.421052631578945</v>
      </c>
      <c r="O37" s="44"/>
      <c r="P37" s="44"/>
      <c r="Q37" s="44"/>
      <c r="R37" s="40">
        <v>19</v>
      </c>
      <c r="S37" s="40"/>
      <c r="T37" s="40"/>
      <c r="U37" s="40"/>
      <c r="V37" s="40">
        <v>0</v>
      </c>
      <c r="W37" s="40"/>
      <c r="X37" s="40"/>
      <c r="Y37" s="40">
        <f>B37-R37-V37</f>
        <v>0</v>
      </c>
      <c r="Z37" s="40"/>
      <c r="AA37" s="40"/>
      <c r="AB37" s="6">
        <f>C18</f>
        <v>20</v>
      </c>
      <c r="AC37" s="6">
        <f>C18+(SUM(D19:H19))-I18</f>
        <v>4</v>
      </c>
      <c r="AD37" s="6">
        <f>I18+SUM(J19:N19)-O18</f>
        <v>0</v>
      </c>
      <c r="AE37" s="6">
        <f>O18+SUM(P19:T19)-U18</f>
        <v>8</v>
      </c>
      <c r="AF37" s="6">
        <f>U18+SUM(V19:Y19)-AA18</f>
        <v>7</v>
      </c>
      <c r="AG37" s="6">
        <f>AA18</f>
        <v>35</v>
      </c>
    </row>
    <row r="38" spans="1:27" ht="35.25" customHeight="1">
      <c r="A38" s="5" t="s">
        <v>26</v>
      </c>
      <c r="B38" s="40">
        <f>SUM(B34:D37)</f>
        <v>354</v>
      </c>
      <c r="C38" s="40"/>
      <c r="D38" s="40"/>
      <c r="E38" s="40">
        <f>SUM(E34:H37)</f>
        <v>145</v>
      </c>
      <c r="F38" s="40"/>
      <c r="G38" s="40"/>
      <c r="H38" s="40"/>
      <c r="I38" s="44">
        <f>B38/E38</f>
        <v>2.4413793103448276</v>
      </c>
      <c r="J38" s="44"/>
      <c r="K38" s="44"/>
      <c r="L38" s="44"/>
      <c r="M38" s="44"/>
      <c r="N38" s="44">
        <f>$AB$29/I38</f>
        <v>12.288135593220339</v>
      </c>
      <c r="O38" s="44"/>
      <c r="P38" s="44"/>
      <c r="Q38" s="44"/>
      <c r="R38" s="40">
        <f>SUM(R34:U37)</f>
        <v>286</v>
      </c>
      <c r="S38" s="40"/>
      <c r="T38" s="40"/>
      <c r="U38" s="40"/>
      <c r="V38" s="40">
        <f>SUM(V34:X37)</f>
        <v>19</v>
      </c>
      <c r="W38" s="40"/>
      <c r="X38" s="40"/>
      <c r="Y38" s="40">
        <f>SUM(Y34:AA37)</f>
        <v>49</v>
      </c>
      <c r="Z38" s="40"/>
      <c r="AA38" s="40"/>
    </row>
    <row r="39" spans="29:32" ht="12.75">
      <c r="AC39" s="10"/>
      <c r="AD39" s="10"/>
      <c r="AE39" s="10"/>
      <c r="AF39" s="10"/>
    </row>
  </sheetData>
  <mergeCells count="57">
    <mergeCell ref="C9:AA9"/>
    <mergeCell ref="A1:AA1"/>
    <mergeCell ref="C10:H10"/>
    <mergeCell ref="I10:N10"/>
    <mergeCell ref="O10:T10"/>
    <mergeCell ref="U10:Z10"/>
    <mergeCell ref="A12:A13"/>
    <mergeCell ref="A14:A15"/>
    <mergeCell ref="A16:A17"/>
    <mergeCell ref="A18:A19"/>
    <mergeCell ref="I33:M33"/>
    <mergeCell ref="I36:M36"/>
    <mergeCell ref="I37:M37"/>
    <mergeCell ref="N33:Q33"/>
    <mergeCell ref="N34:Q34"/>
    <mergeCell ref="N35:Q35"/>
    <mergeCell ref="N36:Q36"/>
    <mergeCell ref="E37:H37"/>
    <mergeCell ref="N37:Q37"/>
    <mergeCell ref="V33:X33"/>
    <mergeCell ref="Y33:AA33"/>
    <mergeCell ref="Y34:AA34"/>
    <mergeCell ref="Y35:AA35"/>
    <mergeCell ref="Y36:AA36"/>
    <mergeCell ref="Y37:AA37"/>
    <mergeCell ref="I35:M35"/>
    <mergeCell ref="I34:M34"/>
    <mergeCell ref="B33:D33"/>
    <mergeCell ref="B34:D34"/>
    <mergeCell ref="B35:D35"/>
    <mergeCell ref="E36:H36"/>
    <mergeCell ref="V34:X34"/>
    <mergeCell ref="V35:X35"/>
    <mergeCell ref="V36:X36"/>
    <mergeCell ref="R37:U37"/>
    <mergeCell ref="V37:X37"/>
    <mergeCell ref="B24:N24"/>
    <mergeCell ref="B25:F25"/>
    <mergeCell ref="B36:D36"/>
    <mergeCell ref="B37:D37"/>
    <mergeCell ref="E33:H33"/>
    <mergeCell ref="B26:F26"/>
    <mergeCell ref="B27:F27"/>
    <mergeCell ref="B29:F29"/>
    <mergeCell ref="E34:H34"/>
    <mergeCell ref="E35:H35"/>
    <mergeCell ref="R33:U33"/>
    <mergeCell ref="R34:U34"/>
    <mergeCell ref="R35:U35"/>
    <mergeCell ref="R36:U36"/>
    <mergeCell ref="R38:U38"/>
    <mergeCell ref="V38:X38"/>
    <mergeCell ref="Y38:AA38"/>
    <mergeCell ref="B38:D38"/>
    <mergeCell ref="E38:H38"/>
    <mergeCell ref="I38:M38"/>
    <mergeCell ref="N38:Q38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6" sqref="A6"/>
    </sheetView>
  </sheetViews>
  <sheetFormatPr defaultColWidth="11.421875" defaultRowHeight="12.75"/>
  <cols>
    <col min="1" max="1" width="16.28125" style="15" customWidth="1"/>
    <col min="2" max="2" width="19.00390625" style="2" customWidth="1"/>
    <col min="3" max="3" width="21.28125" style="2" customWidth="1"/>
    <col min="4" max="4" width="17.7109375" style="2" customWidth="1"/>
    <col min="5" max="16384" width="11.421875" style="2" customWidth="1"/>
  </cols>
  <sheetData>
    <row r="1" spans="1:5" ht="25.5" customHeight="1">
      <c r="A1" s="46" t="s">
        <v>70</v>
      </c>
      <c r="B1" s="46"/>
      <c r="C1" s="46"/>
      <c r="D1" s="46"/>
      <c r="E1" s="46"/>
    </row>
    <row r="3" ht="16.5" customHeight="1">
      <c r="A3" s="2" t="s">
        <v>67</v>
      </c>
    </row>
    <row r="4" ht="12.75">
      <c r="A4" s="2" t="s">
        <v>68</v>
      </c>
    </row>
    <row r="5" ht="12" customHeight="1">
      <c r="A5" s="2" t="s">
        <v>69</v>
      </c>
    </row>
    <row r="6" ht="39.75" customHeight="1">
      <c r="A6" s="26" t="s">
        <v>28</v>
      </c>
    </row>
    <row r="7" spans="1:4" s="16" customFormat="1" ht="37.5" customHeight="1">
      <c r="A7" s="17"/>
      <c r="B7" s="14" t="s">
        <v>56</v>
      </c>
      <c r="C7" s="14" t="s">
        <v>64</v>
      </c>
      <c r="D7" s="14" t="s">
        <v>57</v>
      </c>
    </row>
    <row r="8" spans="1:4" ht="30" customHeight="1">
      <c r="A8" s="18" t="s">
        <v>58</v>
      </c>
      <c r="B8" s="21">
        <f>750*5</f>
        <v>3750</v>
      </c>
      <c r="C8" s="21">
        <f>750*20</f>
        <v>15000</v>
      </c>
      <c r="D8" s="21">
        <f>750*3</f>
        <v>2250</v>
      </c>
    </row>
    <row r="9" spans="1:4" ht="30" customHeight="1">
      <c r="A9" s="18" t="s">
        <v>59</v>
      </c>
      <c r="B9" s="21">
        <f>1000*4</f>
        <v>4000</v>
      </c>
      <c r="C9" s="21">
        <v>18000</v>
      </c>
      <c r="D9" s="21">
        <v>5000</v>
      </c>
    </row>
    <row r="10" spans="1:4" ht="30" customHeight="1">
      <c r="A10" s="18" t="s">
        <v>60</v>
      </c>
      <c r="B10" s="21">
        <f>6*900</f>
        <v>5400</v>
      </c>
      <c r="C10" s="21">
        <f>18*900</f>
        <v>16200</v>
      </c>
      <c r="D10" s="21">
        <f>7*900</f>
        <v>6300</v>
      </c>
    </row>
    <row r="11" spans="1:4" ht="30" customHeight="1">
      <c r="A11" s="18" t="s">
        <v>61</v>
      </c>
      <c r="B11" s="21">
        <f>5*500</f>
        <v>2500</v>
      </c>
      <c r="C11" s="21">
        <f>32*500</f>
        <v>16000</v>
      </c>
      <c r="D11" s="21">
        <f>6*500</f>
        <v>3000</v>
      </c>
    </row>
    <row r="12" spans="1:4" ht="30" customHeight="1">
      <c r="A12" s="18" t="s">
        <v>62</v>
      </c>
      <c r="B12" s="21">
        <f>450*8</f>
        <v>3600</v>
      </c>
      <c r="C12" s="21">
        <f>450*26</f>
        <v>11700</v>
      </c>
      <c r="D12" s="21">
        <f>450*9</f>
        <v>4050</v>
      </c>
    </row>
    <row r="13" spans="1:4" ht="30" customHeight="1">
      <c r="A13" s="18" t="s">
        <v>63</v>
      </c>
      <c r="B13" s="21">
        <f>350*8</f>
        <v>2800</v>
      </c>
      <c r="C13" s="21">
        <f>350*45</f>
        <v>15750</v>
      </c>
      <c r="D13" s="21">
        <f>350*6</f>
        <v>2100</v>
      </c>
    </row>
    <row r="14" spans="1:4" ht="30" customHeight="1">
      <c r="A14" s="19" t="s">
        <v>26</v>
      </c>
      <c r="B14" s="22">
        <f>SUM(B8:B13)</f>
        <v>22050</v>
      </c>
      <c r="C14" s="22">
        <f>SUM(C8:C13)</f>
        <v>92650</v>
      </c>
      <c r="D14" s="22">
        <f>SUM(D8:D13)</f>
        <v>22700</v>
      </c>
    </row>
    <row r="15" spans="1:4" ht="18.75" customHeight="1">
      <c r="A15" s="23"/>
      <c r="B15" s="24"/>
      <c r="C15" s="24"/>
      <c r="D15" s="24"/>
    </row>
    <row r="16" ht="15.75" customHeight="1">
      <c r="A16" s="25" t="s">
        <v>29</v>
      </c>
    </row>
    <row r="17" ht="8.25" customHeight="1"/>
    <row r="18" spans="1:5" ht="25.5">
      <c r="A18" s="17"/>
      <c r="B18" s="14" t="s">
        <v>22</v>
      </c>
      <c r="C18" s="14" t="s">
        <v>65</v>
      </c>
      <c r="D18" s="14" t="s">
        <v>24</v>
      </c>
      <c r="E18" s="1" t="s">
        <v>66</v>
      </c>
    </row>
    <row r="19" spans="1:7" ht="39.75" customHeight="1">
      <c r="A19" s="18" t="s">
        <v>58</v>
      </c>
      <c r="B19" s="1">
        <f>(B8+D8)/2</f>
        <v>3000</v>
      </c>
      <c r="C19" s="20">
        <f aca="true" t="shared" si="0" ref="C19:C25">E19/B19</f>
        <v>5.5</v>
      </c>
      <c r="D19" s="20">
        <f>$F$19/C19</f>
        <v>16.363636363636363</v>
      </c>
      <c r="E19" s="1">
        <f aca="true" t="shared" si="1" ref="E19:E25">B8+C8-D8</f>
        <v>16500</v>
      </c>
      <c r="F19" s="2">
        <v>90</v>
      </c>
      <c r="G19" s="2" t="s">
        <v>27</v>
      </c>
    </row>
    <row r="20" spans="1:5" ht="39.75" customHeight="1">
      <c r="A20" s="18" t="s">
        <v>59</v>
      </c>
      <c r="B20" s="1">
        <f aca="true" t="shared" si="2" ref="B20:B25">(B9+D9)/2</f>
        <v>4500</v>
      </c>
      <c r="C20" s="20">
        <f t="shared" si="0"/>
        <v>3.7777777777777777</v>
      </c>
      <c r="D20" s="20">
        <f aca="true" t="shared" si="3" ref="D20:D25">$F$19/C20</f>
        <v>23.823529411764707</v>
      </c>
      <c r="E20" s="1">
        <f t="shared" si="1"/>
        <v>17000</v>
      </c>
    </row>
    <row r="21" spans="1:5" ht="39.75" customHeight="1">
      <c r="A21" s="18" t="s">
        <v>60</v>
      </c>
      <c r="B21" s="1">
        <f t="shared" si="2"/>
        <v>5850</v>
      </c>
      <c r="C21" s="20">
        <f t="shared" si="0"/>
        <v>2.6153846153846154</v>
      </c>
      <c r="D21" s="20">
        <f t="shared" si="3"/>
        <v>34.411764705882355</v>
      </c>
      <c r="E21" s="1">
        <f t="shared" si="1"/>
        <v>15300</v>
      </c>
    </row>
    <row r="22" spans="1:5" ht="39.75" customHeight="1">
      <c r="A22" s="18" t="s">
        <v>61</v>
      </c>
      <c r="B22" s="1">
        <f t="shared" si="2"/>
        <v>2750</v>
      </c>
      <c r="C22" s="20">
        <f t="shared" si="0"/>
        <v>5.636363636363637</v>
      </c>
      <c r="D22" s="20">
        <f t="shared" si="3"/>
        <v>15.96774193548387</v>
      </c>
      <c r="E22" s="1">
        <f t="shared" si="1"/>
        <v>15500</v>
      </c>
    </row>
    <row r="23" spans="1:5" ht="39.75" customHeight="1">
      <c r="A23" s="18" t="s">
        <v>62</v>
      </c>
      <c r="B23" s="1">
        <f t="shared" si="2"/>
        <v>3825</v>
      </c>
      <c r="C23" s="20">
        <f t="shared" si="0"/>
        <v>2.9411764705882355</v>
      </c>
      <c r="D23" s="20">
        <f t="shared" si="3"/>
        <v>30.599999999999998</v>
      </c>
      <c r="E23" s="1">
        <f t="shared" si="1"/>
        <v>11250</v>
      </c>
    </row>
    <row r="24" spans="1:5" ht="39.75" customHeight="1">
      <c r="A24" s="18" t="s">
        <v>63</v>
      </c>
      <c r="B24" s="1">
        <f t="shared" si="2"/>
        <v>2450</v>
      </c>
      <c r="C24" s="20">
        <f t="shared" si="0"/>
        <v>6.714285714285714</v>
      </c>
      <c r="D24" s="20">
        <f t="shared" si="3"/>
        <v>13.404255319148936</v>
      </c>
      <c r="E24" s="1">
        <f t="shared" si="1"/>
        <v>16450</v>
      </c>
    </row>
    <row r="25" spans="1:5" ht="39.75" customHeight="1">
      <c r="A25" s="5" t="s">
        <v>26</v>
      </c>
      <c r="B25" s="1">
        <f t="shared" si="2"/>
        <v>22375</v>
      </c>
      <c r="C25" s="20">
        <f t="shared" si="0"/>
        <v>4.111731843575419</v>
      </c>
      <c r="D25" s="20">
        <f t="shared" si="3"/>
        <v>21.88858695652174</v>
      </c>
      <c r="E25" s="1">
        <f t="shared" si="1"/>
        <v>92000</v>
      </c>
    </row>
  </sheetData>
  <mergeCells count="1">
    <mergeCell ref="A1:E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G5" sqref="G5"/>
    </sheetView>
  </sheetViews>
  <sheetFormatPr defaultColWidth="11.421875" defaultRowHeight="12.75"/>
  <cols>
    <col min="1" max="1" width="16.28125" style="15" customWidth="1"/>
    <col min="2" max="2" width="19.00390625" style="2" customWidth="1"/>
    <col min="3" max="3" width="21.28125" style="2" customWidth="1"/>
    <col min="4" max="4" width="20.28125" style="2" customWidth="1"/>
    <col min="5" max="5" width="11.421875" style="2" hidden="1" customWidth="1"/>
    <col min="6" max="6" width="1.8515625" style="2" customWidth="1"/>
    <col min="7" max="16384" width="11.421875" style="2" customWidth="1"/>
  </cols>
  <sheetData>
    <row r="1" spans="1:5" ht="25.5" customHeight="1">
      <c r="A1" s="46" t="s">
        <v>70</v>
      </c>
      <c r="B1" s="46"/>
      <c r="C1" s="46"/>
      <c r="D1" s="46"/>
      <c r="E1" s="46"/>
    </row>
    <row r="3" ht="16.5" customHeight="1">
      <c r="A3" s="2" t="s">
        <v>71</v>
      </c>
    </row>
    <row r="4" ht="12.75">
      <c r="A4" s="2" t="s">
        <v>68</v>
      </c>
    </row>
    <row r="5" ht="12" customHeight="1">
      <c r="A5" s="2" t="s">
        <v>69</v>
      </c>
    </row>
    <row r="6" ht="39.75" customHeight="1">
      <c r="A6" s="26" t="s">
        <v>28</v>
      </c>
    </row>
    <row r="7" spans="1:4" s="16" customFormat="1" ht="37.5" customHeight="1">
      <c r="A7" s="17"/>
      <c r="B7" s="14" t="s">
        <v>72</v>
      </c>
      <c r="C7" s="14" t="s">
        <v>64</v>
      </c>
      <c r="D7" s="14" t="s">
        <v>73</v>
      </c>
    </row>
    <row r="8" spans="1:4" ht="30" customHeight="1">
      <c r="A8" s="18" t="s">
        <v>58</v>
      </c>
      <c r="B8" s="21">
        <f>750*5</f>
        <v>3750</v>
      </c>
      <c r="C8" s="21">
        <f>750*20</f>
        <v>15000</v>
      </c>
      <c r="D8" s="21">
        <f>750*3</f>
        <v>2250</v>
      </c>
    </row>
    <row r="9" spans="1:4" ht="30" customHeight="1">
      <c r="A9" s="18" t="s">
        <v>59</v>
      </c>
      <c r="B9" s="21">
        <f>1000*4</f>
        <v>4000</v>
      </c>
      <c r="C9" s="21">
        <v>18000</v>
      </c>
      <c r="D9" s="21">
        <v>5000</v>
      </c>
    </row>
    <row r="10" spans="1:4" ht="30" customHeight="1">
      <c r="A10" s="18" t="s">
        <v>60</v>
      </c>
      <c r="B10" s="21">
        <f>6*900</f>
        <v>5400</v>
      </c>
      <c r="C10" s="21">
        <f>18*900</f>
        <v>16200</v>
      </c>
      <c r="D10" s="21">
        <f>7*900</f>
        <v>6300</v>
      </c>
    </row>
    <row r="11" spans="1:4" ht="30" customHeight="1">
      <c r="A11" s="18" t="s">
        <v>61</v>
      </c>
      <c r="B11" s="21">
        <f>5*500</f>
        <v>2500</v>
      </c>
      <c r="C11" s="21">
        <f>32*500</f>
        <v>16000</v>
      </c>
      <c r="D11" s="21">
        <f>6*500</f>
        <v>3000</v>
      </c>
    </row>
    <row r="12" spans="1:4" ht="30" customHeight="1">
      <c r="A12" s="18" t="s">
        <v>62</v>
      </c>
      <c r="B12" s="21">
        <f>450*8</f>
        <v>3600</v>
      </c>
      <c r="C12" s="21">
        <f>450*26</f>
        <v>11700</v>
      </c>
      <c r="D12" s="21">
        <f>450*9</f>
        <v>4050</v>
      </c>
    </row>
    <row r="13" spans="1:4" ht="30" customHeight="1">
      <c r="A13" s="18" t="s">
        <v>63</v>
      </c>
      <c r="B13" s="21">
        <f>350*8</f>
        <v>2800</v>
      </c>
      <c r="C13" s="21">
        <f>350*45</f>
        <v>15750</v>
      </c>
      <c r="D13" s="21">
        <f>350*6</f>
        <v>2100</v>
      </c>
    </row>
    <row r="14" spans="1:4" ht="30" customHeight="1">
      <c r="A14" s="19" t="s">
        <v>26</v>
      </c>
      <c r="B14" s="22">
        <f>SUM(B8:B13)</f>
        <v>22050</v>
      </c>
      <c r="C14" s="22">
        <f>SUM(C8:C13)</f>
        <v>92650</v>
      </c>
      <c r="D14" s="22">
        <f>SUM(D8:D13)</f>
        <v>22700</v>
      </c>
    </row>
    <row r="15" spans="1:4" ht="18.75" customHeight="1">
      <c r="A15" s="23"/>
      <c r="B15" s="24"/>
      <c r="C15" s="24"/>
      <c r="D15" s="24"/>
    </row>
    <row r="16" ht="15.75" customHeight="1">
      <c r="A16" s="25" t="s">
        <v>29</v>
      </c>
    </row>
    <row r="17" ht="8.25" customHeight="1"/>
    <row r="18" spans="1:5" ht="25.5">
      <c r="A18" s="17"/>
      <c r="B18" s="14" t="s">
        <v>22</v>
      </c>
      <c r="C18" s="14" t="s">
        <v>65</v>
      </c>
      <c r="D18" s="14" t="s">
        <v>24</v>
      </c>
      <c r="E18" s="1" t="s">
        <v>66</v>
      </c>
    </row>
    <row r="19" spans="1:5" ht="39.75" customHeight="1">
      <c r="A19" s="18" t="s">
        <v>58</v>
      </c>
      <c r="B19" s="1"/>
      <c r="C19" s="20"/>
      <c r="D19" s="20"/>
      <c r="E19" s="1"/>
    </row>
    <row r="20" spans="1:5" ht="39.75" customHeight="1">
      <c r="A20" s="18" t="s">
        <v>59</v>
      </c>
      <c r="B20" s="1"/>
      <c r="C20" s="20"/>
      <c r="D20" s="20"/>
      <c r="E20" s="1"/>
    </row>
    <row r="21" spans="1:5" ht="39.75" customHeight="1">
      <c r="A21" s="18" t="s">
        <v>60</v>
      </c>
      <c r="B21" s="1"/>
      <c r="C21" s="20"/>
      <c r="D21" s="20"/>
      <c r="E21" s="1"/>
    </row>
    <row r="22" spans="1:5" ht="39.75" customHeight="1">
      <c r="A22" s="18" t="s">
        <v>61</v>
      </c>
      <c r="B22" s="1"/>
      <c r="C22" s="20"/>
      <c r="D22" s="20"/>
      <c r="E22" s="1"/>
    </row>
    <row r="23" spans="1:5" ht="39.75" customHeight="1">
      <c r="A23" s="18" t="s">
        <v>62</v>
      </c>
      <c r="B23" s="1"/>
      <c r="C23" s="20"/>
      <c r="D23" s="20"/>
      <c r="E23" s="1"/>
    </row>
    <row r="24" spans="1:5" ht="39.75" customHeight="1">
      <c r="A24" s="18" t="s">
        <v>63</v>
      </c>
      <c r="B24" s="1"/>
      <c r="C24" s="20"/>
      <c r="D24" s="20"/>
      <c r="E24" s="1"/>
    </row>
    <row r="25" spans="1:5" ht="39.75" customHeight="1">
      <c r="A25" s="5" t="s">
        <v>26</v>
      </c>
      <c r="B25" s="1"/>
      <c r="C25" s="20"/>
      <c r="D25" s="20"/>
      <c r="E25" s="1"/>
    </row>
  </sheetData>
  <mergeCells count="1">
    <mergeCell ref="A1:E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Lycee Auguste Escoffier</dc:creator>
  <cp:keywords/>
  <dc:description/>
  <cp:lastModifiedBy>PP</cp:lastModifiedBy>
  <cp:lastPrinted>2002-12-02T16:37:25Z</cp:lastPrinted>
  <dcterms:created xsi:type="dcterms:W3CDTF">2002-11-29T13:07:35Z</dcterms:created>
  <dcterms:modified xsi:type="dcterms:W3CDTF">2002-12-03T08:53:54Z</dcterms:modified>
  <cp:category/>
  <cp:version/>
  <cp:contentType/>
  <cp:contentStatus/>
</cp:coreProperties>
</file>